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5240" windowHeight="8700" activeTab="0"/>
  </bookViews>
  <sheets>
    <sheet name="Notes" sheetId="1" r:id="rId1"/>
    <sheet name="2003 CN data" sheetId="2" r:id="rId2"/>
    <sheet name="Site summary" sheetId="3" r:id="rId3"/>
  </sheets>
  <definedNames/>
  <calcPr fullCalcOnLoad="1"/>
</workbook>
</file>

<file path=xl/sharedStrings.xml><?xml version="1.0" encoding="utf-8"?>
<sst xmlns="http://schemas.openxmlformats.org/spreadsheetml/2006/main" count="897" uniqueCount="210">
  <si>
    <t>Y227</t>
  </si>
  <si>
    <t>Y257</t>
  </si>
  <si>
    <t>Y231</t>
  </si>
  <si>
    <t>Y250</t>
  </si>
  <si>
    <t>Y232</t>
  </si>
  <si>
    <t>Y218</t>
  </si>
  <si>
    <t>Y258</t>
  </si>
  <si>
    <t>Y233</t>
  </si>
  <si>
    <t>Y234</t>
  </si>
  <si>
    <t>Y235</t>
  </si>
  <si>
    <t>Y259</t>
  </si>
  <si>
    <t>Y236</t>
  </si>
  <si>
    <t>Y237</t>
  </si>
  <si>
    <t>Y238</t>
  </si>
  <si>
    <t>Y239</t>
  </si>
  <si>
    <t>Y241</t>
  </si>
  <si>
    <t>Y255</t>
  </si>
  <si>
    <t>Y240</t>
  </si>
  <si>
    <t>Y242</t>
  </si>
  <si>
    <t>Y243</t>
  </si>
  <si>
    <t>Average C%</t>
  </si>
  <si>
    <t>Average N%</t>
  </si>
  <si>
    <t>PROJECT:</t>
  </si>
  <si>
    <t>avg the horizons to</t>
  </si>
  <si>
    <t>Dry Wt.</t>
  </si>
  <si>
    <t xml:space="preserve"> replace the ones missing</t>
  </si>
  <si>
    <t>of Whole</t>
  </si>
  <si>
    <t>line mass</t>
  </si>
  <si>
    <t>site avg</t>
  </si>
  <si>
    <t>Sample Taken</t>
  </si>
  <si>
    <t>(g/0.1 m^2)</t>
  </si>
  <si>
    <t>(g/m^2)</t>
  </si>
  <si>
    <t>NONE</t>
  </si>
  <si>
    <t>Mass</t>
  </si>
  <si>
    <t>C mass</t>
  </si>
  <si>
    <t>N mass</t>
  </si>
  <si>
    <t>avgC%</t>
  </si>
  <si>
    <t>avgN%</t>
  </si>
  <si>
    <t>H1-H</t>
  </si>
  <si>
    <t>H1-L</t>
  </si>
  <si>
    <t>H4-L</t>
  </si>
  <si>
    <t>H4-A</t>
  </si>
  <si>
    <t>H4-F</t>
  </si>
  <si>
    <t>H6-H</t>
  </si>
  <si>
    <t>M6-O</t>
  </si>
  <si>
    <t>T30-O</t>
  </si>
  <si>
    <t>H1-1</t>
  </si>
  <si>
    <t>H1-2</t>
  </si>
  <si>
    <t>H1-3</t>
  </si>
  <si>
    <t>H1-4</t>
  </si>
  <si>
    <t>H1-5</t>
  </si>
  <si>
    <t>H2-1</t>
  </si>
  <si>
    <t>H2-3</t>
  </si>
  <si>
    <t>H2-5</t>
  </si>
  <si>
    <t>H4-1</t>
  </si>
  <si>
    <t>H4-2</t>
  </si>
  <si>
    <t>H4-3</t>
  </si>
  <si>
    <t>H4-4</t>
  </si>
  <si>
    <t>H4-5</t>
  </si>
  <si>
    <t>H6-1</t>
  </si>
  <si>
    <t>H6-2</t>
  </si>
  <si>
    <t>H6-3</t>
  </si>
  <si>
    <t>H6-4</t>
  </si>
  <si>
    <t>H6-6</t>
  </si>
  <si>
    <t>M5-1</t>
  </si>
  <si>
    <t>M5-3</t>
  </si>
  <si>
    <t>M5-4</t>
  </si>
  <si>
    <t>M5-5</t>
  </si>
  <si>
    <t>M5-2</t>
  </si>
  <si>
    <t>M6-1</t>
  </si>
  <si>
    <t>M6-2</t>
  </si>
  <si>
    <t>M6-3</t>
  </si>
  <si>
    <t>M6-4</t>
  </si>
  <si>
    <t>M6-5</t>
  </si>
  <si>
    <t>T30-1</t>
  </si>
  <si>
    <t>T30-2</t>
  </si>
  <si>
    <t>T30-3</t>
  </si>
  <si>
    <t>T30-4</t>
  </si>
  <si>
    <t>T30-5</t>
  </si>
  <si>
    <t>line C mass</t>
  </si>
  <si>
    <t>line N mass</t>
  </si>
  <si>
    <t>site-line</t>
  </si>
  <si>
    <t>Site Avg C (g/m^2)</t>
  </si>
  <si>
    <t>Site Avg N (g/m^2)</t>
  </si>
  <si>
    <t>C (kg/ha)</t>
  </si>
  <si>
    <t>N (kg/ha)</t>
  </si>
  <si>
    <t>C:N</t>
  </si>
  <si>
    <t>Missing NH Samples</t>
  </si>
  <si>
    <t>H1/L2/H</t>
  </si>
  <si>
    <t>H1/L3/H</t>
  </si>
  <si>
    <t>H1/L4/L</t>
  </si>
  <si>
    <t>H4/L1/L</t>
  </si>
  <si>
    <t>H4/L2/L</t>
  </si>
  <si>
    <t>H4/L5/A</t>
  </si>
  <si>
    <t>H4/L5/F</t>
  </si>
  <si>
    <t>H6/L1/H</t>
  </si>
  <si>
    <t>H6/L4/A -does not appear on depth sheet or my spreadsheet</t>
  </si>
  <si>
    <t>M6/L1/O</t>
  </si>
  <si>
    <t>T30/L1/O</t>
  </si>
  <si>
    <t>T30/L3/O (there are A,F,H, and L)</t>
  </si>
  <si>
    <t>In 2003, but none of the other years, we did not succeed at getting all the samples home from the field.  Here is the list of the missing.</t>
  </si>
  <si>
    <t>The following sample is not missing (A horizons are not always present)</t>
  </si>
  <si>
    <t>Also, when we started T30, we collected by horizon, but this site is normally collected only for O and A:</t>
  </si>
  <si>
    <t>g</t>
  </si>
  <si>
    <t>divide by 100 because concentrations are in %.</t>
  </si>
  <si>
    <t>each sample (composited) represents 0.1 m2.</t>
  </si>
  <si>
    <t>g collected</t>
  </si>
  <si>
    <t>This file (originally called 2004FFMaster_with_sites.xls) was created by Colin Fuss in 2007, matching the lab data with all sites and lines.</t>
  </si>
  <si>
    <t>The lab data from Mary Arthur's lab in Kentucky originally had only the sample numbers.  We got this in August 2004.</t>
  </si>
  <si>
    <t>These samples were also analyzed by Andy Friedland for an NSRC-funded study on changing mass of the forest floor.</t>
  </si>
  <si>
    <t>This file reports FF C and N in 2003 in 6 of the chronosequence sites (those selected for intensive study in the 2003 field season).</t>
  </si>
  <si>
    <t>In the 2003 CN data sheet, shared colors link multiple vials of the same sample.  Colin says it came this way from Kentucky.  There is only one result for each sample; the other vial numbers have no results.</t>
  </si>
  <si>
    <t>Missing samples were replaced with the mean of other samples from the same site and horizon (other lines): see right side of "Site summary."</t>
  </si>
  <si>
    <t>We still have all her original data here (duplicate samples, averaged) in "2003 CN data."</t>
  </si>
  <si>
    <t>Notes last updated by Ruth on 6/6/08.</t>
  </si>
  <si>
    <t>New Hampshire Forest Floor</t>
  </si>
  <si>
    <t xml:space="preserve">Bottle </t>
  </si>
  <si>
    <t>Vial</t>
  </si>
  <si>
    <t>Site</t>
  </si>
  <si>
    <t>Line/Pit</t>
  </si>
  <si>
    <t>Horizon</t>
  </si>
  <si>
    <t>Number</t>
  </si>
  <si>
    <t>H1</t>
  </si>
  <si>
    <t>A</t>
  </si>
  <si>
    <t>F</t>
  </si>
  <si>
    <t>H</t>
  </si>
  <si>
    <t>L</t>
  </si>
  <si>
    <t>H2</t>
  </si>
  <si>
    <t>H2 (1OF4)</t>
  </si>
  <si>
    <t>H2 (2OF4)</t>
  </si>
  <si>
    <t>H2 (3OF4)</t>
  </si>
  <si>
    <t>H4</t>
  </si>
  <si>
    <t>H6</t>
  </si>
  <si>
    <t xml:space="preserve">H </t>
  </si>
  <si>
    <t>M5</t>
  </si>
  <si>
    <t>O</t>
  </si>
  <si>
    <t>M5 (2of 2)</t>
  </si>
  <si>
    <t>M5 (1of 2)</t>
  </si>
  <si>
    <t>M6</t>
  </si>
  <si>
    <t>T30</t>
  </si>
  <si>
    <t>Lab #</t>
  </si>
  <si>
    <t>Sample #</t>
  </si>
  <si>
    <t>% C</t>
  </si>
  <si>
    <t>% N</t>
  </si>
  <si>
    <t>% Error C</t>
  </si>
  <si>
    <t>% Error N</t>
  </si>
  <si>
    <t>Y164</t>
  </si>
  <si>
    <t>Y165</t>
  </si>
  <si>
    <t>Y166</t>
  </si>
  <si>
    <t>Y167</t>
  </si>
  <si>
    <t>Y168</t>
  </si>
  <si>
    <t>Y169</t>
  </si>
  <si>
    <t>Y170</t>
  </si>
  <si>
    <t>Y171</t>
  </si>
  <si>
    <t>Y172</t>
  </si>
  <si>
    <t>Y173</t>
  </si>
  <si>
    <t>Y174</t>
  </si>
  <si>
    <t>Y175</t>
  </si>
  <si>
    <t>Y176</t>
  </si>
  <si>
    <t>Y177</t>
  </si>
  <si>
    <t>Y178</t>
  </si>
  <si>
    <t>Y179</t>
  </si>
  <si>
    <t>Y180</t>
  </si>
  <si>
    <t>Y245</t>
  </si>
  <si>
    <t>Y260</t>
  </si>
  <si>
    <t>Y182</t>
  </si>
  <si>
    <t>Y183</t>
  </si>
  <si>
    <t>Y261</t>
  </si>
  <si>
    <t>Y186</t>
  </si>
  <si>
    <t>Y187</t>
  </si>
  <si>
    <t>Y188</t>
  </si>
  <si>
    <t>Y189</t>
  </si>
  <si>
    <t>Y190</t>
  </si>
  <si>
    <t>Y194</t>
  </si>
  <si>
    <t>Y246</t>
  </si>
  <si>
    <t>Y247</t>
  </si>
  <si>
    <t>Y195</t>
  </si>
  <si>
    <t>Y196</t>
  </si>
  <si>
    <t>Y248</t>
  </si>
  <si>
    <t>Y197</t>
  </si>
  <si>
    <t>Y198</t>
  </si>
  <si>
    <t>Y199</t>
  </si>
  <si>
    <t>Y200</t>
  </si>
  <si>
    <t>Y201</t>
  </si>
  <si>
    <t>Y210</t>
  </si>
  <si>
    <t>Y211</t>
  </si>
  <si>
    <t>Y212</t>
  </si>
  <si>
    <t>Y213</t>
  </si>
  <si>
    <t>Y214</t>
  </si>
  <si>
    <t>Y215</t>
  </si>
  <si>
    <t>Y216</t>
  </si>
  <si>
    <t>Y217</t>
  </si>
  <si>
    <t>Y219</t>
  </si>
  <si>
    <t>Y244</t>
  </si>
  <si>
    <t>Y202</t>
  </si>
  <si>
    <t>Y203</t>
  </si>
  <si>
    <t>Y249</t>
  </si>
  <si>
    <t>Y204</t>
  </si>
  <si>
    <t>Y205</t>
  </si>
  <si>
    <t>Y206</t>
  </si>
  <si>
    <t>Y207</t>
  </si>
  <si>
    <t>Y208</t>
  </si>
  <si>
    <t>Y209</t>
  </si>
  <si>
    <t>Y220</t>
  </si>
  <si>
    <t>Y221</t>
  </si>
  <si>
    <t>Y222</t>
  </si>
  <si>
    <t>Y223</t>
  </si>
  <si>
    <t>Y224</t>
  </si>
  <si>
    <t>Y256</t>
  </si>
  <si>
    <t>Y226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</si>
</sst>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 horizontal="right"/>
    </xf>
    <xf numFmtId="0" fontId="0" fillId="8" borderId="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8" borderId="3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6" borderId="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/>
    </xf>
    <xf numFmtId="2" fontId="0" fillId="9" borderId="3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0" fillId="1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B31" sqref="B31"/>
    </sheetView>
  </sheetViews>
  <sheetFormatPr defaultColWidth="11.421875" defaultRowHeight="12.75"/>
  <cols>
    <col min="1" max="16384" width="8.8515625" style="0" customWidth="1"/>
  </cols>
  <sheetData>
    <row r="1" ht="12">
      <c r="A1" t="s">
        <v>110</v>
      </c>
    </row>
    <row r="2" ht="12">
      <c r="A2" t="s">
        <v>109</v>
      </c>
    </row>
    <row r="4" ht="12">
      <c r="A4" t="s">
        <v>107</v>
      </c>
    </row>
    <row r="5" ht="12">
      <c r="A5" t="s">
        <v>108</v>
      </c>
    </row>
    <row r="6" ht="12">
      <c r="A6" t="s">
        <v>113</v>
      </c>
    </row>
    <row r="8" ht="12">
      <c r="A8" t="s">
        <v>111</v>
      </c>
    </row>
    <row r="10" ht="12">
      <c r="A10" t="s">
        <v>112</v>
      </c>
    </row>
    <row r="12" ht="12">
      <c r="A12" t="s">
        <v>100</v>
      </c>
    </row>
    <row r="13" ht="16.5">
      <c r="A13" s="56" t="s">
        <v>87</v>
      </c>
    </row>
    <row r="14" ht="12">
      <c r="A14" t="s">
        <v>88</v>
      </c>
    </row>
    <row r="15" ht="12">
      <c r="A15" t="s">
        <v>89</v>
      </c>
    </row>
    <row r="16" ht="12">
      <c r="A16" t="s">
        <v>90</v>
      </c>
    </row>
    <row r="17" ht="12">
      <c r="A17" t="s">
        <v>91</v>
      </c>
    </row>
    <row r="18" ht="12">
      <c r="A18" t="s">
        <v>92</v>
      </c>
    </row>
    <row r="19" ht="12">
      <c r="A19" t="s">
        <v>93</v>
      </c>
    </row>
    <row r="20" ht="12">
      <c r="A20" t="s">
        <v>94</v>
      </c>
    </row>
    <row r="21" ht="12">
      <c r="A21" t="s">
        <v>95</v>
      </c>
    </row>
    <row r="22" ht="12">
      <c r="A22" s="25" t="s">
        <v>97</v>
      </c>
    </row>
    <row r="23" ht="12">
      <c r="A23" t="s">
        <v>98</v>
      </c>
    </row>
    <row r="24" ht="12">
      <c r="A24" t="s">
        <v>101</v>
      </c>
    </row>
    <row r="25" ht="12">
      <c r="A25" s="57" t="s">
        <v>96</v>
      </c>
    </row>
    <row r="26" ht="12">
      <c r="A26" t="s">
        <v>102</v>
      </c>
    </row>
    <row r="27" ht="12">
      <c r="A27" s="57" t="s">
        <v>99</v>
      </c>
    </row>
    <row r="29" ht="12">
      <c r="A29" t="s">
        <v>114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67" sqref="Q67:R96"/>
    </sheetView>
  </sheetViews>
  <sheetFormatPr defaultColWidth="11.421875" defaultRowHeight="12.75"/>
  <cols>
    <col min="1" max="1" width="5.7109375" style="0" customWidth="1"/>
    <col min="2" max="2" width="5.421875" style="0" customWidth="1"/>
    <col min="3" max="3" width="5.8515625" style="0" customWidth="1"/>
    <col min="4" max="4" width="18.28125" style="0" customWidth="1"/>
    <col min="5" max="5" width="8.140625" style="0" bestFit="1" customWidth="1"/>
    <col min="6" max="6" width="3.00390625" style="0" customWidth="1"/>
    <col min="7" max="16384" width="8.8515625" style="0" customWidth="1"/>
  </cols>
  <sheetData>
    <row r="1" spans="1:5" ht="12">
      <c r="A1" s="1"/>
      <c r="B1" s="2"/>
      <c r="C1" s="2"/>
      <c r="D1" s="2"/>
      <c r="E1" s="2"/>
    </row>
    <row r="2" spans="1:5" ht="16.5">
      <c r="A2" s="1"/>
      <c r="B2" s="3"/>
      <c r="C2" s="2"/>
      <c r="D2" s="4" t="s">
        <v>115</v>
      </c>
      <c r="E2" s="5">
        <v>38215</v>
      </c>
    </row>
    <row r="3" spans="1:5" ht="12">
      <c r="A3" s="6"/>
      <c r="B3" s="7"/>
      <c r="C3" s="7"/>
      <c r="D3" s="7"/>
      <c r="E3" s="8"/>
    </row>
    <row r="4" spans="1:5" ht="12">
      <c r="A4" s="6"/>
      <c r="B4" s="8"/>
      <c r="C4" s="8"/>
      <c r="D4" s="7" t="s">
        <v>116</v>
      </c>
      <c r="E4" s="8" t="s">
        <v>117</v>
      </c>
    </row>
    <row r="5" spans="1:18" ht="12.75" thickBot="1">
      <c r="A5" s="9" t="s">
        <v>118</v>
      </c>
      <c r="B5" s="9" t="s">
        <v>119</v>
      </c>
      <c r="C5" s="9" t="s">
        <v>120</v>
      </c>
      <c r="D5" s="10" t="s">
        <v>121</v>
      </c>
      <c r="E5" s="9" t="s">
        <v>121</v>
      </c>
      <c r="G5" t="s">
        <v>140</v>
      </c>
      <c r="H5" t="s">
        <v>141</v>
      </c>
      <c r="I5" t="s">
        <v>142</v>
      </c>
      <c r="J5" t="s">
        <v>143</v>
      </c>
      <c r="K5" t="s">
        <v>140</v>
      </c>
      <c r="L5" t="s">
        <v>141</v>
      </c>
      <c r="M5" t="s">
        <v>142</v>
      </c>
      <c r="N5" t="s">
        <v>143</v>
      </c>
      <c r="O5" t="s">
        <v>144</v>
      </c>
      <c r="P5" t="s">
        <v>145</v>
      </c>
      <c r="Q5" t="s">
        <v>20</v>
      </c>
      <c r="R5" t="s">
        <v>21</v>
      </c>
    </row>
    <row r="6" spans="1:18" ht="12">
      <c r="A6" s="11" t="s">
        <v>122</v>
      </c>
      <c r="B6" s="12">
        <v>1</v>
      </c>
      <c r="C6" s="12" t="s">
        <v>123</v>
      </c>
      <c r="D6" s="12">
        <v>164</v>
      </c>
      <c r="E6" s="12">
        <f>D6</f>
        <v>164</v>
      </c>
      <c r="G6">
        <v>33019</v>
      </c>
      <c r="H6" t="s">
        <v>146</v>
      </c>
      <c r="I6">
        <v>11.63953488372093</v>
      </c>
      <c r="J6">
        <v>0.4725</v>
      </c>
      <c r="K6">
        <v>33040</v>
      </c>
      <c r="L6" t="s">
        <v>146</v>
      </c>
      <c r="M6">
        <v>11.680232558139535</v>
      </c>
      <c r="N6">
        <v>0.4715</v>
      </c>
      <c r="O6">
        <f>ABS((I6-M6)/((I6+M6)/2))*100</f>
        <v>0.3490401396160527</v>
      </c>
      <c r="P6">
        <f>ABS((J6-N6)/((J6+N6)/2))*100</f>
        <v>0.21186440677966123</v>
      </c>
      <c r="Q6">
        <f>(I6+M6)/2</f>
        <v>11.659883720930232</v>
      </c>
      <c r="R6">
        <f>(J6+N6)/2</f>
        <v>0.472</v>
      </c>
    </row>
    <row r="7" spans="1:18" ht="12">
      <c r="A7" s="1" t="s">
        <v>122</v>
      </c>
      <c r="B7" s="2">
        <v>1</v>
      </c>
      <c r="C7" s="2" t="s">
        <v>124</v>
      </c>
      <c r="D7" s="2">
        <v>165</v>
      </c>
      <c r="E7" s="12">
        <f aca="true" t="shared" si="0" ref="E7:E70">D7</f>
        <v>165</v>
      </c>
      <c r="G7">
        <v>33020</v>
      </c>
      <c r="H7" t="s">
        <v>147</v>
      </c>
      <c r="I7">
        <v>34.06395348837209</v>
      </c>
      <c r="J7">
        <v>1.534</v>
      </c>
      <c r="K7">
        <v>33041</v>
      </c>
      <c r="L7" t="s">
        <v>147</v>
      </c>
      <c r="M7">
        <v>33.924418604651166</v>
      </c>
      <c r="N7">
        <v>1.5345</v>
      </c>
      <c r="O7">
        <f>ABS((I7-M7)/((I7+M7)/2))*100</f>
        <v>0.4104669061056855</v>
      </c>
      <c r="P7">
        <f>ABS((J7-N7)/((J7+N7)/2))*100</f>
        <v>0.03258921297050317</v>
      </c>
      <c r="Q7">
        <f>(I7+M7)/2</f>
        <v>33.99418604651163</v>
      </c>
      <c r="R7">
        <f>(J7+N7)/2</f>
        <v>1.5342500000000001</v>
      </c>
    </row>
    <row r="8" spans="1:18" ht="12">
      <c r="A8" s="1" t="s">
        <v>122</v>
      </c>
      <c r="B8" s="2">
        <v>1</v>
      </c>
      <c r="C8" s="2" t="s">
        <v>125</v>
      </c>
      <c r="D8" s="2">
        <v>166</v>
      </c>
      <c r="E8" s="12">
        <f t="shared" si="0"/>
        <v>166</v>
      </c>
      <c r="G8">
        <v>33021</v>
      </c>
      <c r="H8" t="s">
        <v>148</v>
      </c>
      <c r="I8">
        <v>24.348837209302328</v>
      </c>
      <c r="J8">
        <v>1.065</v>
      </c>
      <c r="K8">
        <v>33042</v>
      </c>
      <c r="L8" t="s">
        <v>148</v>
      </c>
      <c r="M8">
        <v>24.21511627906977</v>
      </c>
      <c r="N8">
        <v>1.0705</v>
      </c>
      <c r="O8">
        <f aca="true" t="shared" si="1" ref="O8:O71">ABS((I8-M8)/((I8+M8)/2))*100</f>
        <v>0.5507003471806602</v>
      </c>
      <c r="P8">
        <f aca="true" t="shared" si="2" ref="P8:P71">ABS((J8-N8)/((J8+N8)/2))*100</f>
        <v>0.5151018496839205</v>
      </c>
      <c r="Q8">
        <f aca="true" t="shared" si="3" ref="Q8:Q71">(I8+M8)/2</f>
        <v>24.281976744186046</v>
      </c>
      <c r="R8">
        <f aca="true" t="shared" si="4" ref="R8:R71">(J8+N8)/2</f>
        <v>1.06775</v>
      </c>
    </row>
    <row r="9" spans="1:18" ht="12">
      <c r="A9" s="1" t="s">
        <v>122</v>
      </c>
      <c r="B9" s="2">
        <v>1</v>
      </c>
      <c r="C9" s="2" t="s">
        <v>126</v>
      </c>
      <c r="D9" s="2">
        <v>167</v>
      </c>
      <c r="E9" s="12">
        <f t="shared" si="0"/>
        <v>167</v>
      </c>
      <c r="G9">
        <v>33022</v>
      </c>
      <c r="H9" t="s">
        <v>149</v>
      </c>
      <c r="I9">
        <v>48.889534883720934</v>
      </c>
      <c r="J9">
        <v>1.6695</v>
      </c>
      <c r="K9">
        <v>33043</v>
      </c>
      <c r="L9" t="s">
        <v>149</v>
      </c>
      <c r="M9">
        <v>49.08139534883721</v>
      </c>
      <c r="N9">
        <v>1.684</v>
      </c>
      <c r="O9">
        <f t="shared" si="1"/>
        <v>0.3916681502581429</v>
      </c>
      <c r="P9">
        <f t="shared" si="2"/>
        <v>0.8647681526763058</v>
      </c>
      <c r="Q9">
        <f t="shared" si="3"/>
        <v>48.98546511627907</v>
      </c>
      <c r="R9">
        <f t="shared" si="4"/>
        <v>1.67675</v>
      </c>
    </row>
    <row r="10" spans="1:18" ht="12">
      <c r="A10" s="1" t="s">
        <v>122</v>
      </c>
      <c r="B10" s="2">
        <v>2</v>
      </c>
      <c r="C10" s="2" t="s">
        <v>123</v>
      </c>
      <c r="D10" s="2">
        <v>168</v>
      </c>
      <c r="E10" s="12">
        <f t="shared" si="0"/>
        <v>168</v>
      </c>
      <c r="G10">
        <v>33023</v>
      </c>
      <c r="H10" t="s">
        <v>150</v>
      </c>
      <c r="I10">
        <v>11.162790697674419</v>
      </c>
      <c r="J10">
        <v>0.5315</v>
      </c>
      <c r="K10">
        <v>33044</v>
      </c>
      <c r="L10" t="s">
        <v>150</v>
      </c>
      <c r="M10">
        <v>11.453488372093023</v>
      </c>
      <c r="N10">
        <v>0.5435</v>
      </c>
      <c r="O10">
        <f t="shared" si="1"/>
        <v>2.5706940874035955</v>
      </c>
      <c r="P10">
        <f>ABS((J10-N10)/((J10+N10)/2))*100</f>
        <v>2.232558139534886</v>
      </c>
      <c r="Q10">
        <f t="shared" si="3"/>
        <v>11.308139534883722</v>
      </c>
      <c r="R10">
        <f t="shared" si="4"/>
        <v>0.5375</v>
      </c>
    </row>
    <row r="11" spans="1:18" ht="12">
      <c r="A11" s="1" t="s">
        <v>122</v>
      </c>
      <c r="B11" s="2">
        <v>2</v>
      </c>
      <c r="C11" s="2" t="s">
        <v>124</v>
      </c>
      <c r="D11" s="2">
        <v>169</v>
      </c>
      <c r="E11" s="12">
        <f t="shared" si="0"/>
        <v>169</v>
      </c>
      <c r="G11">
        <v>33024</v>
      </c>
      <c r="H11" t="s">
        <v>151</v>
      </c>
      <c r="I11">
        <v>37.906976744186046</v>
      </c>
      <c r="J11">
        <v>1.6645</v>
      </c>
      <c r="K11">
        <v>33045</v>
      </c>
      <c r="L11" t="s">
        <v>151</v>
      </c>
      <c r="M11">
        <v>37.83720930232558</v>
      </c>
      <c r="N11">
        <v>1.6615</v>
      </c>
      <c r="O11">
        <f>ABS((I11-M11)/((I11+M11)/2))*100</f>
        <v>0.18421860607920965</v>
      </c>
      <c r="P11">
        <f t="shared" si="2"/>
        <v>0.18039687312087274</v>
      </c>
      <c r="Q11">
        <f t="shared" si="3"/>
        <v>37.872093023255815</v>
      </c>
      <c r="R11">
        <f t="shared" si="4"/>
        <v>1.663</v>
      </c>
    </row>
    <row r="12" spans="1:18" ht="12">
      <c r="A12" s="1" t="s">
        <v>122</v>
      </c>
      <c r="B12" s="2">
        <v>2</v>
      </c>
      <c r="C12" s="2" t="s">
        <v>126</v>
      </c>
      <c r="D12" s="2">
        <v>170</v>
      </c>
      <c r="E12" s="12">
        <f t="shared" si="0"/>
        <v>170</v>
      </c>
      <c r="G12">
        <v>33025</v>
      </c>
      <c r="H12" t="s">
        <v>152</v>
      </c>
      <c r="I12">
        <v>48.7093023255814</v>
      </c>
      <c r="J12">
        <v>1.6485</v>
      </c>
      <c r="K12">
        <v>33046</v>
      </c>
      <c r="L12" t="s">
        <v>152</v>
      </c>
      <c r="M12">
        <v>48.61046511627907</v>
      </c>
      <c r="N12">
        <v>1.6475</v>
      </c>
      <c r="O12">
        <f t="shared" si="1"/>
        <v>0.20311846585817314</v>
      </c>
      <c r="P12">
        <f t="shared" si="2"/>
        <v>0.06067961165049222</v>
      </c>
      <c r="Q12">
        <f t="shared" si="3"/>
        <v>48.65988372093024</v>
      </c>
      <c r="R12">
        <f t="shared" si="4"/>
        <v>1.6480000000000001</v>
      </c>
    </row>
    <row r="13" spans="1:18" ht="12">
      <c r="A13" s="1" t="s">
        <v>122</v>
      </c>
      <c r="B13" s="2">
        <v>3</v>
      </c>
      <c r="C13" s="2" t="s">
        <v>123</v>
      </c>
      <c r="D13" s="2">
        <v>171</v>
      </c>
      <c r="E13" s="12">
        <f t="shared" si="0"/>
        <v>171</v>
      </c>
      <c r="G13">
        <v>33026</v>
      </c>
      <c r="H13" t="s">
        <v>153</v>
      </c>
      <c r="I13">
        <v>11.744186046511627</v>
      </c>
      <c r="J13">
        <v>0.5765</v>
      </c>
      <c r="K13">
        <v>33047</v>
      </c>
      <c r="L13" t="s">
        <v>153</v>
      </c>
      <c r="M13">
        <v>11.877906976744185</v>
      </c>
      <c r="N13">
        <v>0.581</v>
      </c>
      <c r="O13">
        <f t="shared" si="1"/>
        <v>1.1321683485109508</v>
      </c>
      <c r="P13">
        <f t="shared" si="2"/>
        <v>0.777537796976233</v>
      </c>
      <c r="Q13">
        <f t="shared" si="3"/>
        <v>11.811046511627907</v>
      </c>
      <c r="R13">
        <f t="shared" si="4"/>
        <v>0.57875</v>
      </c>
    </row>
    <row r="14" spans="1:18" ht="12">
      <c r="A14" s="1" t="s">
        <v>122</v>
      </c>
      <c r="B14" s="2">
        <v>3</v>
      </c>
      <c r="C14" s="2" t="s">
        <v>124</v>
      </c>
      <c r="D14" s="2">
        <v>172</v>
      </c>
      <c r="E14" s="12">
        <f t="shared" si="0"/>
        <v>172</v>
      </c>
      <c r="G14">
        <v>33027</v>
      </c>
      <c r="H14" t="s">
        <v>154</v>
      </c>
      <c r="I14">
        <v>46.4593023255814</v>
      </c>
      <c r="J14">
        <v>1.9255</v>
      </c>
      <c r="K14">
        <v>33048</v>
      </c>
      <c r="L14" t="s">
        <v>154</v>
      </c>
      <c r="M14">
        <v>46.63953488372093</v>
      </c>
      <c r="N14">
        <v>1.9265</v>
      </c>
      <c r="O14">
        <f t="shared" si="1"/>
        <v>0.3871854118528578</v>
      </c>
      <c r="P14">
        <f t="shared" si="2"/>
        <v>0.051921079958468945</v>
      </c>
      <c r="Q14">
        <f t="shared" si="3"/>
        <v>46.549418604651166</v>
      </c>
      <c r="R14">
        <f t="shared" si="4"/>
        <v>1.9260000000000002</v>
      </c>
    </row>
    <row r="15" spans="1:18" ht="12">
      <c r="A15" s="1" t="s">
        <v>122</v>
      </c>
      <c r="B15" s="2">
        <v>3</v>
      </c>
      <c r="C15" s="2" t="s">
        <v>126</v>
      </c>
      <c r="D15" s="2">
        <v>173</v>
      </c>
      <c r="E15" s="12">
        <f t="shared" si="0"/>
        <v>173</v>
      </c>
      <c r="G15">
        <v>33028</v>
      </c>
      <c r="H15" t="s">
        <v>155</v>
      </c>
      <c r="I15">
        <v>49.78488372093023</v>
      </c>
      <c r="J15">
        <v>1.703</v>
      </c>
      <c r="K15">
        <v>33049</v>
      </c>
      <c r="L15" t="s">
        <v>155</v>
      </c>
      <c r="M15">
        <v>49.96511627906977</v>
      </c>
      <c r="N15">
        <v>1.7085</v>
      </c>
      <c r="O15">
        <f t="shared" si="1"/>
        <v>0.36136853762313087</v>
      </c>
      <c r="P15">
        <f t="shared" si="2"/>
        <v>0.3224388099076558</v>
      </c>
      <c r="Q15">
        <f t="shared" si="3"/>
        <v>49.875</v>
      </c>
      <c r="R15">
        <f t="shared" si="4"/>
        <v>1.70575</v>
      </c>
    </row>
    <row r="16" spans="1:18" ht="12">
      <c r="A16" s="1" t="s">
        <v>122</v>
      </c>
      <c r="B16" s="2">
        <v>4</v>
      </c>
      <c r="C16" s="2" t="s">
        <v>123</v>
      </c>
      <c r="D16" s="2">
        <v>174</v>
      </c>
      <c r="E16" s="12">
        <f t="shared" si="0"/>
        <v>174</v>
      </c>
      <c r="G16">
        <v>33029</v>
      </c>
      <c r="H16" t="s">
        <v>156</v>
      </c>
      <c r="I16">
        <v>9.988372093023257</v>
      </c>
      <c r="J16">
        <v>0.4755</v>
      </c>
      <c r="K16">
        <v>33050</v>
      </c>
      <c r="L16" t="s">
        <v>156</v>
      </c>
      <c r="M16">
        <v>9.877906976744185</v>
      </c>
      <c r="N16">
        <v>0.481</v>
      </c>
      <c r="O16">
        <f t="shared" si="1"/>
        <v>1.1120866256950694</v>
      </c>
      <c r="P16">
        <f t="shared" si="2"/>
        <v>1.1500261369576592</v>
      </c>
      <c r="Q16">
        <f t="shared" si="3"/>
        <v>9.933139534883722</v>
      </c>
      <c r="R16">
        <f t="shared" si="4"/>
        <v>0.47824999999999995</v>
      </c>
    </row>
    <row r="17" spans="1:18" ht="12">
      <c r="A17" s="1" t="s">
        <v>122</v>
      </c>
      <c r="B17" s="2">
        <v>4</v>
      </c>
      <c r="C17" s="2" t="s">
        <v>124</v>
      </c>
      <c r="D17" s="2">
        <v>175</v>
      </c>
      <c r="E17" s="12">
        <f t="shared" si="0"/>
        <v>175</v>
      </c>
      <c r="G17">
        <v>33030</v>
      </c>
      <c r="H17" t="s">
        <v>157</v>
      </c>
      <c r="I17">
        <v>47.22674418604652</v>
      </c>
      <c r="J17">
        <v>1.894</v>
      </c>
      <c r="K17">
        <v>33051</v>
      </c>
      <c r="L17" t="s">
        <v>157</v>
      </c>
      <c r="M17">
        <v>47.25</v>
      </c>
      <c r="N17">
        <v>1.893</v>
      </c>
      <c r="O17">
        <f t="shared" si="1"/>
        <v>0.04923076923075804</v>
      </c>
      <c r="P17">
        <f t="shared" si="2"/>
        <v>0.05281225244256087</v>
      </c>
      <c r="Q17">
        <f t="shared" si="3"/>
        <v>47.23837209302326</v>
      </c>
      <c r="R17">
        <f t="shared" si="4"/>
        <v>1.8935</v>
      </c>
    </row>
    <row r="18" spans="1:18" ht="12">
      <c r="A18" s="1" t="s">
        <v>122</v>
      </c>
      <c r="B18" s="2">
        <v>4</v>
      </c>
      <c r="C18" s="2" t="s">
        <v>125</v>
      </c>
      <c r="D18" s="2">
        <v>176</v>
      </c>
      <c r="E18" s="12">
        <f t="shared" si="0"/>
        <v>176</v>
      </c>
      <c r="G18">
        <v>33031</v>
      </c>
      <c r="H18" t="s">
        <v>158</v>
      </c>
      <c r="I18">
        <v>24.866279069767444</v>
      </c>
      <c r="J18">
        <v>1.085</v>
      </c>
      <c r="K18">
        <v>33052</v>
      </c>
      <c r="L18" t="s">
        <v>158</v>
      </c>
      <c r="M18">
        <v>24.866279069767444</v>
      </c>
      <c r="N18">
        <v>1.082</v>
      </c>
      <c r="O18">
        <f t="shared" si="1"/>
        <v>0</v>
      </c>
      <c r="P18">
        <f t="shared" si="2"/>
        <v>0.2768804799261553</v>
      </c>
      <c r="Q18">
        <f t="shared" si="3"/>
        <v>24.866279069767444</v>
      </c>
      <c r="R18">
        <f t="shared" si="4"/>
        <v>1.0835</v>
      </c>
    </row>
    <row r="19" spans="1:18" ht="12">
      <c r="A19" s="1" t="s">
        <v>122</v>
      </c>
      <c r="B19" s="2">
        <v>5</v>
      </c>
      <c r="C19" s="2" t="s">
        <v>123</v>
      </c>
      <c r="D19" s="2">
        <v>177</v>
      </c>
      <c r="E19" s="12">
        <f t="shared" si="0"/>
        <v>177</v>
      </c>
      <c r="G19">
        <v>33032</v>
      </c>
      <c r="H19" t="s">
        <v>159</v>
      </c>
      <c r="I19">
        <v>13.709302325581394</v>
      </c>
      <c r="J19">
        <v>0.571</v>
      </c>
      <c r="K19">
        <v>33053</v>
      </c>
      <c r="L19" t="s">
        <v>159</v>
      </c>
      <c r="M19">
        <v>13.680232558139537</v>
      </c>
      <c r="N19">
        <v>0.5725</v>
      </c>
      <c r="O19">
        <f t="shared" si="1"/>
        <v>0.21226915729142323</v>
      </c>
      <c r="P19">
        <f t="shared" si="2"/>
        <v>0.26235242675995746</v>
      </c>
      <c r="Q19">
        <f>(I19+M19)/2</f>
        <v>13.694767441860465</v>
      </c>
      <c r="R19">
        <f t="shared" si="4"/>
        <v>0.57175</v>
      </c>
    </row>
    <row r="20" spans="1:18" ht="12">
      <c r="A20" s="1" t="s">
        <v>122</v>
      </c>
      <c r="B20" s="2">
        <v>5</v>
      </c>
      <c r="C20" s="2" t="s">
        <v>124</v>
      </c>
      <c r="D20" s="2">
        <v>178</v>
      </c>
      <c r="E20" s="12">
        <f t="shared" si="0"/>
        <v>178</v>
      </c>
      <c r="G20">
        <v>33033</v>
      </c>
      <c r="H20" t="s">
        <v>160</v>
      </c>
      <c r="I20">
        <v>39.575581395348834</v>
      </c>
      <c r="J20">
        <v>1.599</v>
      </c>
      <c r="K20">
        <v>33054</v>
      </c>
      <c r="L20" t="s">
        <v>160</v>
      </c>
      <c r="M20">
        <v>39.72093023255814</v>
      </c>
      <c r="N20">
        <v>1.609</v>
      </c>
      <c r="O20">
        <f t="shared" si="1"/>
        <v>0.3665957914803201</v>
      </c>
      <c r="P20">
        <f t="shared" si="2"/>
        <v>0.6234413965087288</v>
      </c>
      <c r="Q20">
        <f t="shared" si="3"/>
        <v>39.64825581395348</v>
      </c>
      <c r="R20">
        <f t="shared" si="4"/>
        <v>1.604</v>
      </c>
    </row>
    <row r="21" spans="1:18" ht="12">
      <c r="A21" s="1" t="s">
        <v>122</v>
      </c>
      <c r="B21" s="2">
        <v>5</v>
      </c>
      <c r="C21" s="2" t="s">
        <v>125</v>
      </c>
      <c r="D21" s="2">
        <v>179</v>
      </c>
      <c r="E21" s="12">
        <f t="shared" si="0"/>
        <v>179</v>
      </c>
      <c r="G21" s="26">
        <v>33034</v>
      </c>
      <c r="H21" s="26" t="s">
        <v>161</v>
      </c>
      <c r="I21" s="26">
        <v>11.273255813953488</v>
      </c>
      <c r="J21" s="26">
        <v>1.5605</v>
      </c>
      <c r="K21" s="26">
        <v>33055</v>
      </c>
      <c r="L21" s="26" t="s">
        <v>161</v>
      </c>
      <c r="M21" s="26">
        <v>36.05813953488372</v>
      </c>
      <c r="N21" s="26">
        <v>1.564</v>
      </c>
      <c r="O21">
        <f t="shared" si="1"/>
        <v>104.72914875322441</v>
      </c>
      <c r="P21">
        <f t="shared" si="2"/>
        <v>0.2240358457353214</v>
      </c>
      <c r="Q21">
        <f t="shared" si="3"/>
        <v>23.665697674418606</v>
      </c>
      <c r="R21">
        <f t="shared" si="4"/>
        <v>1.5622500000000001</v>
      </c>
    </row>
    <row r="22" spans="1:18" ht="12">
      <c r="A22" s="1" t="s">
        <v>122</v>
      </c>
      <c r="B22" s="2">
        <v>5</v>
      </c>
      <c r="C22" s="2" t="s">
        <v>126</v>
      </c>
      <c r="D22" s="2">
        <v>180</v>
      </c>
      <c r="E22" s="12">
        <f t="shared" si="0"/>
        <v>180</v>
      </c>
      <c r="G22">
        <v>33035</v>
      </c>
      <c r="H22" t="s">
        <v>162</v>
      </c>
      <c r="I22">
        <v>44.44186046511628</v>
      </c>
      <c r="J22">
        <v>1.489</v>
      </c>
      <c r="K22">
        <v>33056</v>
      </c>
      <c r="L22" t="s">
        <v>162</v>
      </c>
      <c r="M22">
        <v>44.61627906976744</v>
      </c>
      <c r="N22">
        <v>1.5005</v>
      </c>
      <c r="O22">
        <f t="shared" si="1"/>
        <v>0.39169604386994766</v>
      </c>
      <c r="P22">
        <f t="shared" si="2"/>
        <v>0.7693594246529416</v>
      </c>
      <c r="Q22">
        <f t="shared" si="3"/>
        <v>44.529069767441854</v>
      </c>
      <c r="R22">
        <f t="shared" si="4"/>
        <v>1.49475</v>
      </c>
    </row>
    <row r="23" spans="1:18" ht="12">
      <c r="A23" s="13" t="s">
        <v>127</v>
      </c>
      <c r="B23" s="14">
        <v>1</v>
      </c>
      <c r="C23" s="14" t="s">
        <v>123</v>
      </c>
      <c r="D23" s="14">
        <v>245</v>
      </c>
      <c r="E23" s="15">
        <f t="shared" si="0"/>
        <v>245</v>
      </c>
      <c r="G23">
        <v>33036</v>
      </c>
      <c r="H23" t="s">
        <v>163</v>
      </c>
      <c r="I23">
        <v>9.011627906976745</v>
      </c>
      <c r="J23">
        <v>0.7295</v>
      </c>
      <c r="K23">
        <v>33057</v>
      </c>
      <c r="L23" t="s">
        <v>163</v>
      </c>
      <c r="M23">
        <v>9.034883720930232</v>
      </c>
      <c r="N23">
        <v>0.737</v>
      </c>
      <c r="O23">
        <f t="shared" si="1"/>
        <v>0.25773195876286736</v>
      </c>
      <c r="P23">
        <f t="shared" si="2"/>
        <v>1.022843504943737</v>
      </c>
      <c r="Q23">
        <f t="shared" si="3"/>
        <v>9.023255813953488</v>
      </c>
      <c r="R23">
        <f t="shared" si="4"/>
        <v>0.73325</v>
      </c>
    </row>
    <row r="24" spans="1:18" ht="12">
      <c r="A24" s="1" t="s">
        <v>127</v>
      </c>
      <c r="B24" s="2">
        <v>1</v>
      </c>
      <c r="C24" s="2" t="s">
        <v>125</v>
      </c>
      <c r="D24" s="2">
        <v>181</v>
      </c>
      <c r="E24" s="16">
        <v>260</v>
      </c>
      <c r="G24">
        <v>33037</v>
      </c>
      <c r="H24" t="s">
        <v>164</v>
      </c>
      <c r="I24">
        <v>39.29651162790698</v>
      </c>
      <c r="J24">
        <v>1.6745</v>
      </c>
      <c r="K24">
        <v>33058</v>
      </c>
      <c r="L24" t="s">
        <v>164</v>
      </c>
      <c r="M24">
        <v>38.843023255813954</v>
      </c>
      <c r="N24">
        <v>1.6665</v>
      </c>
      <c r="O24">
        <f t="shared" si="1"/>
        <v>1.1607142857142947</v>
      </c>
      <c r="P24">
        <f t="shared" si="2"/>
        <v>0.47889853337324195</v>
      </c>
      <c r="Q24">
        <f t="shared" si="3"/>
        <v>39.06976744186046</v>
      </c>
      <c r="R24">
        <f t="shared" si="4"/>
        <v>1.6705</v>
      </c>
    </row>
    <row r="25" spans="1:18" ht="12">
      <c r="A25" s="1" t="s">
        <v>127</v>
      </c>
      <c r="B25" s="2">
        <v>1</v>
      </c>
      <c r="C25" s="2" t="s">
        <v>126</v>
      </c>
      <c r="D25" s="2">
        <v>182</v>
      </c>
      <c r="E25" s="12">
        <f t="shared" si="0"/>
        <v>182</v>
      </c>
      <c r="G25">
        <v>33219</v>
      </c>
      <c r="H25" t="s">
        <v>165</v>
      </c>
      <c r="I25">
        <v>50.56395348837209</v>
      </c>
      <c r="J25">
        <v>1.489</v>
      </c>
      <c r="K25">
        <v>33240</v>
      </c>
      <c r="L25" t="s">
        <v>165</v>
      </c>
      <c r="M25">
        <v>50.48255813953488</v>
      </c>
      <c r="N25">
        <v>1.453</v>
      </c>
      <c r="O25">
        <f t="shared" si="1"/>
        <v>0.16110471806674898</v>
      </c>
      <c r="P25">
        <f t="shared" si="2"/>
        <v>2.4473147518694787</v>
      </c>
      <c r="Q25">
        <f t="shared" si="3"/>
        <v>50.52325581395348</v>
      </c>
      <c r="R25">
        <f t="shared" si="4"/>
        <v>1.471</v>
      </c>
    </row>
    <row r="26" spans="1:18" ht="12">
      <c r="A26" s="1" t="s">
        <v>127</v>
      </c>
      <c r="B26" s="2">
        <v>3</v>
      </c>
      <c r="C26" s="2" t="s">
        <v>124</v>
      </c>
      <c r="D26" s="2">
        <v>183</v>
      </c>
      <c r="E26" s="12">
        <f t="shared" si="0"/>
        <v>183</v>
      </c>
      <c r="G26">
        <v>33220</v>
      </c>
      <c r="H26" t="s">
        <v>166</v>
      </c>
      <c r="I26">
        <v>48.53488372093024</v>
      </c>
      <c r="J26">
        <v>1.6265</v>
      </c>
      <c r="K26">
        <v>33241</v>
      </c>
      <c r="L26" t="s">
        <v>166</v>
      </c>
      <c r="M26">
        <v>48.83720930232558</v>
      </c>
      <c r="N26">
        <v>1.626</v>
      </c>
      <c r="O26">
        <f t="shared" si="1"/>
        <v>0.6209696680200523</v>
      </c>
      <c r="P26">
        <f t="shared" si="2"/>
        <v>0.03074558032283886</v>
      </c>
      <c r="Q26">
        <f>(I26+M26)/2</f>
        <v>48.68604651162791</v>
      </c>
      <c r="R26">
        <f t="shared" si="4"/>
        <v>1.62625</v>
      </c>
    </row>
    <row r="27" spans="1:18" ht="12">
      <c r="A27" s="1" t="s">
        <v>127</v>
      </c>
      <c r="B27" s="2">
        <v>3</v>
      </c>
      <c r="C27" s="2" t="s">
        <v>125</v>
      </c>
      <c r="D27" s="2">
        <v>184</v>
      </c>
      <c r="E27" s="17">
        <v>261</v>
      </c>
      <c r="G27">
        <v>33221</v>
      </c>
      <c r="H27" t="s">
        <v>167</v>
      </c>
      <c r="I27">
        <v>42.668604651162795</v>
      </c>
      <c r="J27">
        <v>1.6515</v>
      </c>
      <c r="K27">
        <v>33242</v>
      </c>
      <c r="L27" t="s">
        <v>167</v>
      </c>
      <c r="M27">
        <v>42.45348837209302</v>
      </c>
      <c r="N27">
        <v>1.624</v>
      </c>
      <c r="O27">
        <f t="shared" si="1"/>
        <v>0.5054299569701709</v>
      </c>
      <c r="P27">
        <f t="shared" si="2"/>
        <v>1.6791329568004796</v>
      </c>
      <c r="Q27">
        <f t="shared" si="3"/>
        <v>42.56104651162791</v>
      </c>
      <c r="R27">
        <f t="shared" si="4"/>
        <v>1.63775</v>
      </c>
    </row>
    <row r="28" spans="1:18" ht="12">
      <c r="A28" s="1" t="s">
        <v>127</v>
      </c>
      <c r="B28" s="2">
        <v>3</v>
      </c>
      <c r="C28" s="2" t="s">
        <v>125</v>
      </c>
      <c r="D28" s="2">
        <v>185</v>
      </c>
      <c r="E28" s="17">
        <v>261</v>
      </c>
      <c r="O28" t="e">
        <f t="shared" si="1"/>
        <v>#DIV/0!</v>
      </c>
      <c r="P28" t="e">
        <f t="shared" si="2"/>
        <v>#DIV/0!</v>
      </c>
      <c r="Q28">
        <f t="shared" si="3"/>
        <v>0</v>
      </c>
      <c r="R28">
        <f t="shared" si="4"/>
        <v>0</v>
      </c>
    </row>
    <row r="29" spans="1:18" ht="12">
      <c r="A29" s="1" t="s">
        <v>127</v>
      </c>
      <c r="B29" s="2">
        <v>3</v>
      </c>
      <c r="C29" s="2" t="s">
        <v>126</v>
      </c>
      <c r="D29" s="2">
        <v>186</v>
      </c>
      <c r="E29" s="12">
        <f t="shared" si="0"/>
        <v>186</v>
      </c>
      <c r="G29">
        <v>33222</v>
      </c>
      <c r="H29" t="s">
        <v>168</v>
      </c>
      <c r="I29">
        <v>49.28488372093023</v>
      </c>
      <c r="J29">
        <v>1.4905</v>
      </c>
      <c r="K29">
        <v>33243</v>
      </c>
      <c r="L29" t="s">
        <v>168</v>
      </c>
      <c r="M29">
        <v>49.22674418604652</v>
      </c>
      <c r="N29">
        <v>1.4575</v>
      </c>
      <c r="O29">
        <f t="shared" si="1"/>
        <v>0.11803588290839175</v>
      </c>
      <c r="P29">
        <f t="shared" si="2"/>
        <v>2.238805970149248</v>
      </c>
      <c r="Q29">
        <f t="shared" si="3"/>
        <v>49.25581395348837</v>
      </c>
      <c r="R29">
        <f t="shared" si="4"/>
        <v>1.474</v>
      </c>
    </row>
    <row r="30" spans="1:18" ht="12">
      <c r="A30" s="1" t="s">
        <v>127</v>
      </c>
      <c r="B30" s="2">
        <v>5</v>
      </c>
      <c r="C30" s="2" t="s">
        <v>123</v>
      </c>
      <c r="D30" s="2">
        <v>187</v>
      </c>
      <c r="E30" s="12">
        <f t="shared" si="0"/>
        <v>187</v>
      </c>
      <c r="G30">
        <v>33223</v>
      </c>
      <c r="H30" t="s">
        <v>169</v>
      </c>
      <c r="I30">
        <v>9.715116279069768</v>
      </c>
      <c r="J30">
        <v>0.4055</v>
      </c>
      <c r="K30">
        <v>33244</v>
      </c>
      <c r="L30" t="s">
        <v>169</v>
      </c>
      <c r="M30">
        <v>9.639534883720929</v>
      </c>
      <c r="N30">
        <v>0.3845</v>
      </c>
      <c r="O30">
        <f t="shared" si="1"/>
        <v>0.7810153199159151</v>
      </c>
      <c r="P30">
        <f t="shared" si="2"/>
        <v>5.316455696202536</v>
      </c>
      <c r="Q30">
        <f t="shared" si="3"/>
        <v>9.677325581395348</v>
      </c>
      <c r="R30">
        <f t="shared" si="4"/>
        <v>0.395</v>
      </c>
    </row>
    <row r="31" spans="1:18" ht="12">
      <c r="A31" s="1" t="s">
        <v>127</v>
      </c>
      <c r="B31" s="2">
        <v>5</v>
      </c>
      <c r="C31" s="2" t="s">
        <v>124</v>
      </c>
      <c r="D31" s="2">
        <v>188</v>
      </c>
      <c r="E31" s="12">
        <f t="shared" si="0"/>
        <v>188</v>
      </c>
      <c r="G31">
        <v>33224</v>
      </c>
      <c r="H31" t="s">
        <v>170</v>
      </c>
      <c r="I31">
        <v>47.99418604651163</v>
      </c>
      <c r="J31">
        <v>1.8055</v>
      </c>
      <c r="K31">
        <v>33245</v>
      </c>
      <c r="L31" t="s">
        <v>170</v>
      </c>
      <c r="M31">
        <v>47.80813953488372</v>
      </c>
      <c r="N31">
        <v>1.772</v>
      </c>
      <c r="O31">
        <f t="shared" si="1"/>
        <v>0.3883966500788938</v>
      </c>
      <c r="P31">
        <f t="shared" si="2"/>
        <v>1.8728162124388585</v>
      </c>
      <c r="Q31">
        <f t="shared" si="3"/>
        <v>47.901162790697676</v>
      </c>
      <c r="R31">
        <f t="shared" si="4"/>
        <v>1.78875</v>
      </c>
    </row>
    <row r="32" spans="1:18" ht="12">
      <c r="A32" s="1" t="s">
        <v>127</v>
      </c>
      <c r="B32" s="2">
        <v>5</v>
      </c>
      <c r="C32" s="2" t="s">
        <v>125</v>
      </c>
      <c r="D32" s="2">
        <v>189</v>
      </c>
      <c r="E32" s="12">
        <f t="shared" si="0"/>
        <v>189</v>
      </c>
      <c r="G32">
        <v>33225</v>
      </c>
      <c r="H32" t="s">
        <v>171</v>
      </c>
      <c r="I32">
        <v>31.191860465116278</v>
      </c>
      <c r="J32">
        <v>1.312</v>
      </c>
      <c r="K32">
        <v>33246</v>
      </c>
      <c r="L32" t="s">
        <v>171</v>
      </c>
      <c r="M32">
        <v>30.866279069767444</v>
      </c>
      <c r="N32">
        <v>1.2875</v>
      </c>
      <c r="O32">
        <f t="shared" si="1"/>
        <v>1.0492786209480887</v>
      </c>
      <c r="P32">
        <f t="shared" si="2"/>
        <v>1.8849778803616053</v>
      </c>
      <c r="Q32">
        <f>(I32+M32)/2</f>
        <v>31.02906976744186</v>
      </c>
      <c r="R32">
        <f t="shared" si="4"/>
        <v>1.29975</v>
      </c>
    </row>
    <row r="33" spans="1:18" ht="12">
      <c r="A33" s="1" t="s">
        <v>127</v>
      </c>
      <c r="B33" s="2">
        <v>5</v>
      </c>
      <c r="C33" s="2" t="s">
        <v>126</v>
      </c>
      <c r="D33" s="2">
        <v>190</v>
      </c>
      <c r="E33" s="12">
        <f t="shared" si="0"/>
        <v>190</v>
      </c>
      <c r="G33">
        <v>33226</v>
      </c>
      <c r="H33" t="s">
        <v>172</v>
      </c>
      <c r="I33">
        <v>48.49418604651163</v>
      </c>
      <c r="J33">
        <v>1.383</v>
      </c>
      <c r="K33">
        <v>33247</v>
      </c>
      <c r="L33" t="s">
        <v>172</v>
      </c>
      <c r="M33">
        <v>48.31976744186046</v>
      </c>
      <c r="N33">
        <v>1.355</v>
      </c>
      <c r="O33">
        <f t="shared" si="1"/>
        <v>0.3603170790295521</v>
      </c>
      <c r="P33">
        <f t="shared" si="2"/>
        <v>2.0452885317750202</v>
      </c>
      <c r="Q33">
        <f t="shared" si="3"/>
        <v>48.406976744186046</v>
      </c>
      <c r="R33">
        <f t="shared" si="4"/>
        <v>1.369</v>
      </c>
    </row>
    <row r="34" spans="1:18" ht="12">
      <c r="A34" s="1" t="s">
        <v>128</v>
      </c>
      <c r="B34" s="2">
        <v>1</v>
      </c>
      <c r="C34" s="2" t="s">
        <v>125</v>
      </c>
      <c r="D34" s="2">
        <v>191</v>
      </c>
      <c r="E34" s="16">
        <v>260</v>
      </c>
      <c r="O34" t="e">
        <f t="shared" si="1"/>
        <v>#DIV/0!</v>
      </c>
      <c r="P34" t="e">
        <f t="shared" si="2"/>
        <v>#DIV/0!</v>
      </c>
      <c r="Q34">
        <f t="shared" si="3"/>
        <v>0</v>
      </c>
      <c r="R34">
        <f t="shared" si="4"/>
        <v>0</v>
      </c>
    </row>
    <row r="35" spans="1:18" ht="12">
      <c r="A35" s="1" t="s">
        <v>129</v>
      </c>
      <c r="B35" s="2">
        <v>1</v>
      </c>
      <c r="C35" s="2" t="s">
        <v>125</v>
      </c>
      <c r="D35" s="2">
        <v>192</v>
      </c>
      <c r="E35" s="16">
        <v>260</v>
      </c>
      <c r="O35" t="e">
        <f t="shared" si="1"/>
        <v>#DIV/0!</v>
      </c>
      <c r="P35" t="e">
        <f t="shared" si="2"/>
        <v>#DIV/0!</v>
      </c>
      <c r="Q35">
        <f t="shared" si="3"/>
        <v>0</v>
      </c>
      <c r="R35">
        <f t="shared" si="4"/>
        <v>0</v>
      </c>
    </row>
    <row r="36" spans="1:18" ht="12">
      <c r="A36" s="1" t="s">
        <v>130</v>
      </c>
      <c r="B36" s="2">
        <v>1</v>
      </c>
      <c r="C36" s="2" t="s">
        <v>125</v>
      </c>
      <c r="D36" s="2">
        <v>193</v>
      </c>
      <c r="E36" s="16">
        <v>260</v>
      </c>
      <c r="O36" t="e">
        <f t="shared" si="1"/>
        <v>#DIV/0!</v>
      </c>
      <c r="P36" t="e">
        <f t="shared" si="2"/>
        <v>#DIV/0!</v>
      </c>
      <c r="Q36">
        <f t="shared" si="3"/>
        <v>0</v>
      </c>
      <c r="R36">
        <f t="shared" si="4"/>
        <v>0</v>
      </c>
    </row>
    <row r="37" spans="1:18" ht="12">
      <c r="A37" s="1" t="s">
        <v>131</v>
      </c>
      <c r="B37" s="2">
        <v>1</v>
      </c>
      <c r="C37" s="2" t="s">
        <v>123</v>
      </c>
      <c r="D37" s="2">
        <v>194</v>
      </c>
      <c r="E37" s="12">
        <f t="shared" si="0"/>
        <v>194</v>
      </c>
      <c r="G37">
        <v>33227</v>
      </c>
      <c r="H37" t="s">
        <v>173</v>
      </c>
      <c r="I37">
        <v>25.05232558139535</v>
      </c>
      <c r="J37">
        <v>1.06</v>
      </c>
      <c r="K37">
        <v>33248</v>
      </c>
      <c r="L37" t="s">
        <v>173</v>
      </c>
      <c r="M37">
        <v>25.017441860465116</v>
      </c>
      <c r="N37">
        <v>1.0445</v>
      </c>
      <c r="O37">
        <f t="shared" si="1"/>
        <v>0.13934045517883115</v>
      </c>
      <c r="P37">
        <f t="shared" si="2"/>
        <v>1.4730339748158774</v>
      </c>
      <c r="Q37">
        <f t="shared" si="3"/>
        <v>25.03488372093023</v>
      </c>
      <c r="R37">
        <f t="shared" si="4"/>
        <v>1.05225</v>
      </c>
    </row>
    <row r="38" spans="1:18" ht="12">
      <c r="A38" s="13" t="s">
        <v>131</v>
      </c>
      <c r="B38" s="14">
        <v>1</v>
      </c>
      <c r="C38" s="14" t="s">
        <v>124</v>
      </c>
      <c r="D38" s="14">
        <v>246</v>
      </c>
      <c r="E38" s="15">
        <f t="shared" si="0"/>
        <v>246</v>
      </c>
      <c r="G38">
        <v>33228</v>
      </c>
      <c r="H38" t="s">
        <v>174</v>
      </c>
      <c r="I38">
        <v>43.66279069767442</v>
      </c>
      <c r="J38">
        <v>1.5175</v>
      </c>
      <c r="K38">
        <v>33249</v>
      </c>
      <c r="L38" t="s">
        <v>174</v>
      </c>
      <c r="M38">
        <v>43.395348837209305</v>
      </c>
      <c r="N38">
        <v>1.496</v>
      </c>
      <c r="O38">
        <f t="shared" si="1"/>
        <v>0.6143982903699655</v>
      </c>
      <c r="P38">
        <f t="shared" si="2"/>
        <v>1.4269122283059614</v>
      </c>
      <c r="Q38">
        <f t="shared" si="3"/>
        <v>43.52906976744186</v>
      </c>
      <c r="R38">
        <f t="shared" si="4"/>
        <v>1.50675</v>
      </c>
    </row>
    <row r="39" spans="1:18" ht="12">
      <c r="A39" s="13" t="s">
        <v>131</v>
      </c>
      <c r="B39" s="14">
        <v>1</v>
      </c>
      <c r="C39" s="14" t="s">
        <v>125</v>
      </c>
      <c r="D39" s="14">
        <v>247</v>
      </c>
      <c r="E39" s="15">
        <f t="shared" si="0"/>
        <v>247</v>
      </c>
      <c r="G39">
        <v>33229</v>
      </c>
      <c r="H39" t="s">
        <v>175</v>
      </c>
      <c r="I39">
        <v>36.31395348837209</v>
      </c>
      <c r="J39">
        <v>1.5155</v>
      </c>
      <c r="K39">
        <v>33250</v>
      </c>
      <c r="L39" t="s">
        <v>175</v>
      </c>
      <c r="M39">
        <v>36.22093023255814</v>
      </c>
      <c r="N39">
        <v>1.491</v>
      </c>
      <c r="O39">
        <f t="shared" si="1"/>
        <v>0.25649246553382543</v>
      </c>
      <c r="P39">
        <f t="shared" si="2"/>
        <v>1.629802095459835</v>
      </c>
      <c r="Q39">
        <f t="shared" si="3"/>
        <v>36.26744186046511</v>
      </c>
      <c r="R39">
        <f t="shared" si="4"/>
        <v>1.50325</v>
      </c>
    </row>
    <row r="40" spans="1:18" ht="12">
      <c r="A40" s="1" t="s">
        <v>131</v>
      </c>
      <c r="B40" s="2">
        <v>2</v>
      </c>
      <c r="C40" s="2" t="s">
        <v>123</v>
      </c>
      <c r="D40" s="2">
        <v>195</v>
      </c>
      <c r="E40" s="12">
        <f t="shared" si="0"/>
        <v>195</v>
      </c>
      <c r="G40">
        <v>33230</v>
      </c>
      <c r="H40" t="s">
        <v>176</v>
      </c>
      <c r="I40">
        <v>27.255813953488374</v>
      </c>
      <c r="J40">
        <v>1.0245</v>
      </c>
      <c r="K40">
        <v>33251</v>
      </c>
      <c r="L40" t="s">
        <v>176</v>
      </c>
      <c r="M40">
        <v>27.27906976744186</v>
      </c>
      <c r="N40">
        <v>1.006</v>
      </c>
      <c r="O40">
        <f t="shared" si="1"/>
        <v>0.08528784648186996</v>
      </c>
      <c r="P40">
        <f t="shared" si="2"/>
        <v>1.8222112780103383</v>
      </c>
      <c r="Q40">
        <f t="shared" si="3"/>
        <v>27.26744186046512</v>
      </c>
      <c r="R40">
        <f t="shared" si="4"/>
        <v>1.01525</v>
      </c>
    </row>
    <row r="41" spans="1:18" ht="12">
      <c r="A41" s="1" t="s">
        <v>131</v>
      </c>
      <c r="B41" s="2">
        <v>2</v>
      </c>
      <c r="C41" s="2" t="s">
        <v>124</v>
      </c>
      <c r="D41" s="2">
        <v>196</v>
      </c>
      <c r="E41" s="12">
        <f t="shared" si="0"/>
        <v>196</v>
      </c>
      <c r="G41">
        <v>33231</v>
      </c>
      <c r="H41" t="s">
        <v>177</v>
      </c>
      <c r="I41">
        <v>41.44186046511628</v>
      </c>
      <c r="J41">
        <v>1.7305</v>
      </c>
      <c r="K41">
        <v>33252</v>
      </c>
      <c r="L41" t="s">
        <v>177</v>
      </c>
      <c r="M41">
        <v>41.372093023255815</v>
      </c>
      <c r="N41">
        <v>1.7175</v>
      </c>
      <c r="O41">
        <f t="shared" si="1"/>
        <v>0.16849199663015607</v>
      </c>
      <c r="P41">
        <f t="shared" si="2"/>
        <v>0.7540603248259803</v>
      </c>
      <c r="Q41">
        <f t="shared" si="3"/>
        <v>41.406976744186046</v>
      </c>
      <c r="R41">
        <f t="shared" si="4"/>
        <v>1.724</v>
      </c>
    </row>
    <row r="42" spans="1:18" ht="12">
      <c r="A42" s="13" t="s">
        <v>131</v>
      </c>
      <c r="B42" s="14">
        <v>2</v>
      </c>
      <c r="C42" s="14" t="s">
        <v>125</v>
      </c>
      <c r="D42" s="14">
        <v>248</v>
      </c>
      <c r="E42" s="15">
        <f t="shared" si="0"/>
        <v>248</v>
      </c>
      <c r="G42">
        <v>33232</v>
      </c>
      <c r="H42" t="s">
        <v>178</v>
      </c>
      <c r="I42">
        <v>32.56395348837209</v>
      </c>
      <c r="J42">
        <v>1.433</v>
      </c>
      <c r="K42">
        <v>33253</v>
      </c>
      <c r="L42" t="s">
        <v>178</v>
      </c>
      <c r="M42">
        <v>32.70348837209303</v>
      </c>
      <c r="N42">
        <v>1.432</v>
      </c>
      <c r="O42">
        <f t="shared" si="1"/>
        <v>0.4275788348476867</v>
      </c>
      <c r="P42">
        <f t="shared" si="2"/>
        <v>0.06980802792321898</v>
      </c>
      <c r="Q42">
        <f t="shared" si="3"/>
        <v>32.633720930232556</v>
      </c>
      <c r="R42">
        <f t="shared" si="4"/>
        <v>1.4325</v>
      </c>
    </row>
    <row r="43" spans="1:18" ht="12">
      <c r="A43" s="1" t="s">
        <v>131</v>
      </c>
      <c r="B43" s="2">
        <v>3</v>
      </c>
      <c r="C43" s="2" t="s">
        <v>124</v>
      </c>
      <c r="D43" s="2">
        <v>197</v>
      </c>
      <c r="E43" s="12">
        <f t="shared" si="0"/>
        <v>197</v>
      </c>
      <c r="G43">
        <v>33233</v>
      </c>
      <c r="H43" t="s">
        <v>179</v>
      </c>
      <c r="I43">
        <v>38.18023255813954</v>
      </c>
      <c r="J43">
        <v>1.7085</v>
      </c>
      <c r="K43">
        <v>33254</v>
      </c>
      <c r="L43" t="s">
        <v>179</v>
      </c>
      <c r="M43">
        <v>38.110465116279066</v>
      </c>
      <c r="N43">
        <v>1.6905</v>
      </c>
      <c r="O43">
        <f t="shared" si="1"/>
        <v>0.18289894833106143</v>
      </c>
      <c r="P43">
        <f t="shared" si="2"/>
        <v>1.059135039717565</v>
      </c>
      <c r="Q43">
        <f t="shared" si="3"/>
        <v>38.1453488372093</v>
      </c>
      <c r="R43">
        <f t="shared" si="4"/>
        <v>1.6995</v>
      </c>
    </row>
    <row r="44" spans="1:18" ht="12">
      <c r="A44" s="1" t="s">
        <v>131</v>
      </c>
      <c r="B44" s="2">
        <v>3</v>
      </c>
      <c r="C44" s="2" t="s">
        <v>125</v>
      </c>
      <c r="D44" s="2">
        <v>198</v>
      </c>
      <c r="E44" s="12">
        <f t="shared" si="0"/>
        <v>198</v>
      </c>
      <c r="G44">
        <v>33234</v>
      </c>
      <c r="H44" t="s">
        <v>180</v>
      </c>
      <c r="I44">
        <v>32.7906976744186</v>
      </c>
      <c r="J44">
        <v>1.39</v>
      </c>
      <c r="K44">
        <v>33255</v>
      </c>
      <c r="L44" t="s">
        <v>180</v>
      </c>
      <c r="M44">
        <v>32.56976744186047</v>
      </c>
      <c r="N44">
        <v>1.36</v>
      </c>
      <c r="O44">
        <f t="shared" si="1"/>
        <v>0.6760362924746254</v>
      </c>
      <c r="P44">
        <f t="shared" si="2"/>
        <v>2.181818181818168</v>
      </c>
      <c r="Q44">
        <f t="shared" si="3"/>
        <v>32.68023255813954</v>
      </c>
      <c r="R44">
        <f t="shared" si="4"/>
        <v>1.375</v>
      </c>
    </row>
    <row r="45" spans="1:18" ht="12">
      <c r="A45" s="1" t="s">
        <v>131</v>
      </c>
      <c r="B45" s="2">
        <v>3</v>
      </c>
      <c r="C45" s="2" t="s">
        <v>126</v>
      </c>
      <c r="D45" s="2">
        <v>199</v>
      </c>
      <c r="E45" s="12">
        <f t="shared" si="0"/>
        <v>199</v>
      </c>
      <c r="G45">
        <v>33235</v>
      </c>
      <c r="H45" t="s">
        <v>181</v>
      </c>
      <c r="I45">
        <v>49.668604651162795</v>
      </c>
      <c r="J45">
        <v>1.8655</v>
      </c>
      <c r="K45">
        <v>33256</v>
      </c>
      <c r="L45" t="s">
        <v>181</v>
      </c>
      <c r="M45">
        <v>49.53488372093023</v>
      </c>
      <c r="N45">
        <v>1.84</v>
      </c>
      <c r="O45">
        <f t="shared" si="1"/>
        <v>0.2695891695481554</v>
      </c>
      <c r="P45">
        <f t="shared" si="2"/>
        <v>1.3763324787477997</v>
      </c>
      <c r="Q45">
        <f t="shared" si="3"/>
        <v>49.60174418604652</v>
      </c>
      <c r="R45">
        <f t="shared" si="4"/>
        <v>1.85275</v>
      </c>
    </row>
    <row r="46" spans="1:18" ht="12">
      <c r="A46" s="1" t="s">
        <v>131</v>
      </c>
      <c r="B46" s="2">
        <v>4</v>
      </c>
      <c r="C46" s="2" t="s">
        <v>124</v>
      </c>
      <c r="D46" s="2">
        <v>200</v>
      </c>
      <c r="E46" s="12">
        <f t="shared" si="0"/>
        <v>200</v>
      </c>
      <c r="G46">
        <v>33236</v>
      </c>
      <c r="H46" t="s">
        <v>182</v>
      </c>
      <c r="I46">
        <v>39.51744186046512</v>
      </c>
      <c r="J46">
        <v>1.7265</v>
      </c>
      <c r="K46">
        <v>33257</v>
      </c>
      <c r="L46" t="s">
        <v>182</v>
      </c>
      <c r="M46">
        <v>39.41860465116279</v>
      </c>
      <c r="N46">
        <v>1.702</v>
      </c>
      <c r="O46">
        <f t="shared" si="1"/>
        <v>0.2504235103483984</v>
      </c>
      <c r="P46">
        <f t="shared" si="2"/>
        <v>1.4291964415925313</v>
      </c>
      <c r="Q46">
        <f t="shared" si="3"/>
        <v>39.468023255813954</v>
      </c>
      <c r="R46">
        <f t="shared" si="4"/>
        <v>1.7142499999999998</v>
      </c>
    </row>
    <row r="47" spans="1:18" ht="12">
      <c r="A47" s="1" t="s">
        <v>131</v>
      </c>
      <c r="B47" s="2">
        <v>4</v>
      </c>
      <c r="C47" s="2" t="s">
        <v>125</v>
      </c>
      <c r="D47" s="2">
        <v>201</v>
      </c>
      <c r="E47" s="12">
        <f t="shared" si="0"/>
        <v>201</v>
      </c>
      <c r="G47">
        <v>33237</v>
      </c>
      <c r="H47" t="s">
        <v>183</v>
      </c>
      <c r="I47">
        <v>28.12790697674419</v>
      </c>
      <c r="J47">
        <v>1.1115</v>
      </c>
      <c r="K47">
        <v>33258</v>
      </c>
      <c r="L47" t="s">
        <v>183</v>
      </c>
      <c r="M47">
        <v>27.988372093023255</v>
      </c>
      <c r="N47">
        <v>1.0845</v>
      </c>
      <c r="O47">
        <f t="shared" si="1"/>
        <v>0.4973062577704238</v>
      </c>
      <c r="P47">
        <f t="shared" si="2"/>
        <v>2.4590163934426155</v>
      </c>
      <c r="Q47">
        <f t="shared" si="3"/>
        <v>28.058139534883722</v>
      </c>
      <c r="R47">
        <f t="shared" si="4"/>
        <v>1.0979999999999999</v>
      </c>
    </row>
    <row r="48" spans="1:18" ht="12">
      <c r="A48" s="1" t="s">
        <v>131</v>
      </c>
      <c r="B48" s="2">
        <v>4</v>
      </c>
      <c r="C48" s="2" t="s">
        <v>126</v>
      </c>
      <c r="D48" s="2">
        <v>202</v>
      </c>
      <c r="E48" s="12">
        <f t="shared" si="0"/>
        <v>202</v>
      </c>
      <c r="G48">
        <v>33400</v>
      </c>
      <c r="H48" t="s">
        <v>194</v>
      </c>
      <c r="I48">
        <v>50.41279069767442</v>
      </c>
      <c r="J48">
        <v>1.7185</v>
      </c>
      <c r="K48">
        <v>33420</v>
      </c>
      <c r="L48" t="s">
        <v>194</v>
      </c>
      <c r="M48">
        <v>50.610465116279066</v>
      </c>
      <c r="N48">
        <v>1.7155</v>
      </c>
      <c r="O48">
        <f t="shared" si="1"/>
        <v>0.3913443830570857</v>
      </c>
      <c r="P48">
        <f t="shared" si="2"/>
        <v>0.1747233546884037</v>
      </c>
      <c r="Q48">
        <f t="shared" si="3"/>
        <v>50.51162790697674</v>
      </c>
      <c r="R48">
        <f t="shared" si="4"/>
        <v>1.717</v>
      </c>
    </row>
    <row r="49" spans="1:18" ht="12">
      <c r="A49" s="1" t="s">
        <v>131</v>
      </c>
      <c r="B49" s="2">
        <v>5</v>
      </c>
      <c r="C49" s="2" t="s">
        <v>125</v>
      </c>
      <c r="D49" s="2">
        <v>203</v>
      </c>
      <c r="E49" s="12">
        <f t="shared" si="0"/>
        <v>203</v>
      </c>
      <c r="G49">
        <v>33401</v>
      </c>
      <c r="H49" t="s">
        <v>195</v>
      </c>
      <c r="I49">
        <v>30.831395348837212</v>
      </c>
      <c r="J49">
        <v>1.1165</v>
      </c>
      <c r="K49">
        <v>33421</v>
      </c>
      <c r="L49" t="s">
        <v>195</v>
      </c>
      <c r="M49">
        <v>30.284883720930235</v>
      </c>
      <c r="N49">
        <v>1.117</v>
      </c>
      <c r="O49">
        <f t="shared" si="1"/>
        <v>1.788432267884323</v>
      </c>
      <c r="P49">
        <f t="shared" si="2"/>
        <v>0.04477277815087933</v>
      </c>
      <c r="Q49">
        <f t="shared" si="3"/>
        <v>30.558139534883722</v>
      </c>
      <c r="R49">
        <f t="shared" si="4"/>
        <v>1.1167500000000001</v>
      </c>
    </row>
    <row r="50" spans="1:18" ht="12">
      <c r="A50" s="18" t="s">
        <v>131</v>
      </c>
      <c r="B50" s="15">
        <v>5</v>
      </c>
      <c r="C50" s="15" t="s">
        <v>126</v>
      </c>
      <c r="D50" s="15">
        <v>249</v>
      </c>
      <c r="E50" s="15">
        <f t="shared" si="0"/>
        <v>249</v>
      </c>
      <c r="G50">
        <v>33402</v>
      </c>
      <c r="H50" t="s">
        <v>196</v>
      </c>
      <c r="I50">
        <v>45.69767441860465</v>
      </c>
      <c r="J50">
        <v>1.746</v>
      </c>
      <c r="K50">
        <v>33422</v>
      </c>
      <c r="L50" t="s">
        <v>196</v>
      </c>
      <c r="M50">
        <v>45.80813953488372</v>
      </c>
      <c r="N50">
        <v>1.7555</v>
      </c>
      <c r="O50">
        <f t="shared" si="1"/>
        <v>0.2414384649596616</v>
      </c>
      <c r="P50">
        <f t="shared" si="2"/>
        <v>0.5426245894616629</v>
      </c>
      <c r="Q50">
        <f t="shared" si="3"/>
        <v>45.752906976744185</v>
      </c>
      <c r="R50">
        <f t="shared" si="4"/>
        <v>1.75075</v>
      </c>
    </row>
    <row r="51" spans="1:18" ht="12">
      <c r="A51" s="1" t="s">
        <v>132</v>
      </c>
      <c r="B51" s="2">
        <v>1</v>
      </c>
      <c r="C51" s="2" t="s">
        <v>123</v>
      </c>
      <c r="D51" s="2">
        <v>204</v>
      </c>
      <c r="E51" s="12">
        <f t="shared" si="0"/>
        <v>204</v>
      </c>
      <c r="G51">
        <v>33403</v>
      </c>
      <c r="H51" t="s">
        <v>197</v>
      </c>
      <c r="I51">
        <v>27.24418604651163</v>
      </c>
      <c r="J51">
        <v>1.4065</v>
      </c>
      <c r="K51">
        <v>33423</v>
      </c>
      <c r="L51" t="s">
        <v>197</v>
      </c>
      <c r="M51">
        <v>27.406976744186046</v>
      </c>
      <c r="N51">
        <v>1.418</v>
      </c>
      <c r="O51">
        <f t="shared" si="1"/>
        <v>0.5957446808510584</v>
      </c>
      <c r="P51">
        <f t="shared" si="2"/>
        <v>0.8143034165338887</v>
      </c>
      <c r="Q51">
        <f t="shared" si="3"/>
        <v>27.325581395348838</v>
      </c>
      <c r="R51">
        <f t="shared" si="4"/>
        <v>1.41225</v>
      </c>
    </row>
    <row r="52" spans="1:18" ht="12">
      <c r="A52" s="1" t="s">
        <v>132</v>
      </c>
      <c r="B52" s="2">
        <v>1</v>
      </c>
      <c r="C52" s="2" t="s">
        <v>124</v>
      </c>
      <c r="D52" s="2">
        <v>205</v>
      </c>
      <c r="E52" s="12">
        <f t="shared" si="0"/>
        <v>205</v>
      </c>
      <c r="G52">
        <v>33404</v>
      </c>
      <c r="H52" t="s">
        <v>198</v>
      </c>
      <c r="I52">
        <v>38.32558139534884</v>
      </c>
      <c r="J52">
        <v>1.8735</v>
      </c>
      <c r="K52">
        <v>33424</v>
      </c>
      <c r="L52" t="s">
        <v>198</v>
      </c>
      <c r="M52">
        <v>38.27325581395349</v>
      </c>
      <c r="N52">
        <v>1.881</v>
      </c>
      <c r="O52">
        <f t="shared" si="1"/>
        <v>0.13662239089184663</v>
      </c>
      <c r="P52">
        <f t="shared" si="2"/>
        <v>0.3995205753096317</v>
      </c>
      <c r="Q52">
        <f t="shared" si="3"/>
        <v>38.299418604651166</v>
      </c>
      <c r="R52">
        <f t="shared" si="4"/>
        <v>1.87725</v>
      </c>
    </row>
    <row r="53" spans="1:18" ht="12">
      <c r="A53" s="1" t="s">
        <v>132</v>
      </c>
      <c r="B53" s="2">
        <v>1</v>
      </c>
      <c r="C53" s="2" t="s">
        <v>126</v>
      </c>
      <c r="D53" s="2">
        <v>206</v>
      </c>
      <c r="E53" s="12">
        <f t="shared" si="0"/>
        <v>206</v>
      </c>
      <c r="G53">
        <v>33405</v>
      </c>
      <c r="H53" t="s">
        <v>199</v>
      </c>
      <c r="I53">
        <v>48.98255813953489</v>
      </c>
      <c r="J53">
        <v>2.0845</v>
      </c>
      <c r="K53">
        <v>33425</v>
      </c>
      <c r="L53" t="s">
        <v>199</v>
      </c>
      <c r="M53">
        <v>49.174418604651166</v>
      </c>
      <c r="N53">
        <v>2.099</v>
      </c>
      <c r="O53">
        <f t="shared" si="1"/>
        <v>0.39092578333234407</v>
      </c>
      <c r="P53">
        <f t="shared" si="2"/>
        <v>0.693199474124556</v>
      </c>
      <c r="Q53">
        <f t="shared" si="3"/>
        <v>49.07848837209303</v>
      </c>
      <c r="R53">
        <f t="shared" si="4"/>
        <v>2.09175</v>
      </c>
    </row>
    <row r="54" spans="1:18" ht="12">
      <c r="A54" s="1" t="s">
        <v>132</v>
      </c>
      <c r="B54" s="2">
        <v>2</v>
      </c>
      <c r="C54" s="2" t="s">
        <v>123</v>
      </c>
      <c r="D54" s="2">
        <v>207</v>
      </c>
      <c r="E54" s="12">
        <f t="shared" si="0"/>
        <v>207</v>
      </c>
      <c r="G54">
        <v>33406</v>
      </c>
      <c r="H54" t="s">
        <v>200</v>
      </c>
      <c r="I54">
        <v>9.912790697674419</v>
      </c>
      <c r="J54">
        <v>0.4945</v>
      </c>
      <c r="K54">
        <v>33426</v>
      </c>
      <c r="L54" t="s">
        <v>200</v>
      </c>
      <c r="M54">
        <v>9.860465116279071</v>
      </c>
      <c r="N54">
        <v>0.493</v>
      </c>
      <c r="O54">
        <f t="shared" si="1"/>
        <v>0.529256101146709</v>
      </c>
      <c r="P54">
        <f t="shared" si="2"/>
        <v>0.3037974683544306</v>
      </c>
      <c r="Q54">
        <f t="shared" si="3"/>
        <v>9.886627906976745</v>
      </c>
      <c r="R54">
        <f t="shared" si="4"/>
        <v>0.49375</v>
      </c>
    </row>
    <row r="55" spans="1:18" ht="12">
      <c r="A55" s="1" t="s">
        <v>132</v>
      </c>
      <c r="B55" s="2">
        <v>2</v>
      </c>
      <c r="C55" s="2" t="s">
        <v>124</v>
      </c>
      <c r="D55" s="2">
        <v>208</v>
      </c>
      <c r="E55" s="12">
        <f t="shared" si="0"/>
        <v>208</v>
      </c>
      <c r="G55">
        <v>33407</v>
      </c>
      <c r="H55" t="s">
        <v>201</v>
      </c>
      <c r="I55">
        <v>43.44186046511628</v>
      </c>
      <c r="J55">
        <v>1.787</v>
      </c>
      <c r="K55">
        <v>33427</v>
      </c>
      <c r="L55" t="s">
        <v>201</v>
      </c>
      <c r="M55">
        <v>43.72674418604651</v>
      </c>
      <c r="N55">
        <v>1.8035</v>
      </c>
      <c r="O55">
        <f t="shared" si="1"/>
        <v>0.6536383645701309</v>
      </c>
      <c r="P55">
        <f t="shared" si="2"/>
        <v>0.9190920484612273</v>
      </c>
      <c r="Q55">
        <f t="shared" si="3"/>
        <v>43.58430232558139</v>
      </c>
      <c r="R55">
        <f t="shared" si="4"/>
        <v>1.79525</v>
      </c>
    </row>
    <row r="56" spans="1:18" ht="12">
      <c r="A56" s="1" t="s">
        <v>132</v>
      </c>
      <c r="B56" s="2">
        <v>2</v>
      </c>
      <c r="C56" s="2" t="s">
        <v>133</v>
      </c>
      <c r="D56" s="2">
        <v>209</v>
      </c>
      <c r="E56" s="12">
        <f t="shared" si="0"/>
        <v>209</v>
      </c>
      <c r="G56">
        <v>33408</v>
      </c>
      <c r="H56" t="s">
        <v>202</v>
      </c>
      <c r="I56">
        <v>32.651162790697676</v>
      </c>
      <c r="J56">
        <v>1.4475</v>
      </c>
      <c r="K56">
        <v>33428</v>
      </c>
      <c r="L56" t="s">
        <v>202</v>
      </c>
      <c r="M56">
        <v>32.45348837209303</v>
      </c>
      <c r="N56">
        <v>1.453</v>
      </c>
      <c r="O56">
        <f t="shared" si="1"/>
        <v>0.6072512948740775</v>
      </c>
      <c r="P56">
        <f t="shared" si="2"/>
        <v>0.37924495776590655</v>
      </c>
      <c r="Q56">
        <f t="shared" si="3"/>
        <v>32.55232558139535</v>
      </c>
      <c r="R56">
        <f t="shared" si="4"/>
        <v>1.45025</v>
      </c>
    </row>
    <row r="57" spans="1:18" ht="12">
      <c r="A57" s="1" t="s">
        <v>132</v>
      </c>
      <c r="B57" s="2">
        <v>2</v>
      </c>
      <c r="C57" s="2" t="s">
        <v>126</v>
      </c>
      <c r="D57" s="2">
        <v>210</v>
      </c>
      <c r="E57" s="12">
        <f t="shared" si="0"/>
        <v>210</v>
      </c>
      <c r="G57">
        <v>33429</v>
      </c>
      <c r="H57" t="s">
        <v>184</v>
      </c>
      <c r="I57">
        <v>49.71511627906977</v>
      </c>
      <c r="J57">
        <v>1.845</v>
      </c>
      <c r="K57">
        <v>33409</v>
      </c>
      <c r="L57" t="s">
        <v>184</v>
      </c>
      <c r="M57">
        <v>49.52325581395349</v>
      </c>
      <c r="N57">
        <v>1.8335</v>
      </c>
      <c r="O57">
        <f t="shared" si="1"/>
        <v>0.3866658855234616</v>
      </c>
      <c r="P57">
        <f t="shared" si="2"/>
        <v>0.6252548593176602</v>
      </c>
      <c r="Q57">
        <f t="shared" si="3"/>
        <v>49.61918604651163</v>
      </c>
      <c r="R57">
        <f t="shared" si="4"/>
        <v>1.8392499999999998</v>
      </c>
    </row>
    <row r="58" spans="1:18" ht="12">
      <c r="A58" s="1" t="s">
        <v>132</v>
      </c>
      <c r="B58" s="2">
        <v>3</v>
      </c>
      <c r="C58" s="2" t="s">
        <v>123</v>
      </c>
      <c r="D58" s="2">
        <v>211</v>
      </c>
      <c r="E58" s="12">
        <f t="shared" si="0"/>
        <v>211</v>
      </c>
      <c r="G58">
        <v>33430</v>
      </c>
      <c r="H58" t="s">
        <v>185</v>
      </c>
      <c r="I58">
        <v>16.186046511627907</v>
      </c>
      <c r="J58">
        <v>0.833</v>
      </c>
      <c r="K58">
        <v>33410</v>
      </c>
      <c r="L58" t="s">
        <v>185</v>
      </c>
      <c r="M58">
        <v>16.302325581395348</v>
      </c>
      <c r="N58">
        <v>0.839</v>
      </c>
      <c r="O58">
        <f t="shared" si="1"/>
        <v>0.7158196134573991</v>
      </c>
      <c r="P58">
        <f t="shared" si="2"/>
        <v>0.7177033492822974</v>
      </c>
      <c r="Q58">
        <f t="shared" si="3"/>
        <v>16.24418604651163</v>
      </c>
      <c r="R58">
        <f t="shared" si="4"/>
        <v>0.836</v>
      </c>
    </row>
    <row r="59" spans="1:18" ht="12">
      <c r="A59" s="1" t="s">
        <v>132</v>
      </c>
      <c r="B59" s="2">
        <v>3</v>
      </c>
      <c r="C59" s="2" t="s">
        <v>124</v>
      </c>
      <c r="D59" s="2">
        <v>212</v>
      </c>
      <c r="E59" s="12">
        <f t="shared" si="0"/>
        <v>212</v>
      </c>
      <c r="G59">
        <v>33431</v>
      </c>
      <c r="H59" t="s">
        <v>186</v>
      </c>
      <c r="I59">
        <v>38.71511627906977</v>
      </c>
      <c r="J59">
        <v>1.782</v>
      </c>
      <c r="K59">
        <v>33411</v>
      </c>
      <c r="L59" t="s">
        <v>186</v>
      </c>
      <c r="M59">
        <v>38.80813953488372</v>
      </c>
      <c r="N59">
        <v>1.7805</v>
      </c>
      <c r="O59">
        <f t="shared" si="1"/>
        <v>0.23998800059997044</v>
      </c>
      <c r="P59">
        <f t="shared" si="2"/>
        <v>0.08421052631579266</v>
      </c>
      <c r="Q59">
        <f t="shared" si="3"/>
        <v>38.76162790697674</v>
      </c>
      <c r="R59">
        <f t="shared" si="4"/>
        <v>1.78125</v>
      </c>
    </row>
    <row r="60" spans="1:18" ht="12">
      <c r="A60" s="1" t="s">
        <v>132</v>
      </c>
      <c r="B60" s="2">
        <v>3</v>
      </c>
      <c r="C60" s="2" t="s">
        <v>133</v>
      </c>
      <c r="D60" s="2">
        <v>213</v>
      </c>
      <c r="E60" s="12">
        <f t="shared" si="0"/>
        <v>213</v>
      </c>
      <c r="G60">
        <v>33432</v>
      </c>
      <c r="H60" t="s">
        <v>187</v>
      </c>
      <c r="I60">
        <v>32.098837209302324</v>
      </c>
      <c r="J60">
        <v>1.4575</v>
      </c>
      <c r="K60">
        <v>33412</v>
      </c>
      <c r="L60" t="s">
        <v>187</v>
      </c>
      <c r="M60">
        <v>31.982558139534884</v>
      </c>
      <c r="N60">
        <v>1.455</v>
      </c>
      <c r="O60">
        <f t="shared" si="1"/>
        <v>0.3629105425512562</v>
      </c>
      <c r="P60">
        <f t="shared" si="2"/>
        <v>0.1716738197424856</v>
      </c>
      <c r="Q60">
        <f t="shared" si="3"/>
        <v>32.0406976744186</v>
      </c>
      <c r="R60">
        <f t="shared" si="4"/>
        <v>1.45625</v>
      </c>
    </row>
    <row r="61" spans="1:18" ht="12">
      <c r="A61" s="1" t="s">
        <v>132</v>
      </c>
      <c r="B61" s="2">
        <v>3</v>
      </c>
      <c r="C61" s="2" t="s">
        <v>126</v>
      </c>
      <c r="D61" s="2">
        <v>214</v>
      </c>
      <c r="E61" s="12">
        <f t="shared" si="0"/>
        <v>214</v>
      </c>
      <c r="G61">
        <v>33433</v>
      </c>
      <c r="H61" t="s">
        <v>188</v>
      </c>
      <c r="I61">
        <v>44.4593023255814</v>
      </c>
      <c r="J61">
        <v>2.04</v>
      </c>
      <c r="K61">
        <v>33413</v>
      </c>
      <c r="L61" t="s">
        <v>188</v>
      </c>
      <c r="M61">
        <v>44.436046511627914</v>
      </c>
      <c r="N61">
        <v>2.031</v>
      </c>
      <c r="O61">
        <f t="shared" si="1"/>
        <v>0.052321778940472075</v>
      </c>
      <c r="P61">
        <f t="shared" si="2"/>
        <v>0.4421518054532006</v>
      </c>
      <c r="Q61">
        <f t="shared" si="3"/>
        <v>44.447674418604656</v>
      </c>
      <c r="R61">
        <f t="shared" si="4"/>
        <v>2.0355</v>
      </c>
    </row>
    <row r="62" spans="1:18" ht="12">
      <c r="A62" s="1" t="s">
        <v>132</v>
      </c>
      <c r="B62" s="2">
        <v>4</v>
      </c>
      <c r="C62" s="2" t="s">
        <v>124</v>
      </c>
      <c r="D62" s="2">
        <v>215</v>
      </c>
      <c r="E62" s="12">
        <f t="shared" si="0"/>
        <v>215</v>
      </c>
      <c r="G62">
        <v>33434</v>
      </c>
      <c r="H62" t="s">
        <v>189</v>
      </c>
      <c r="I62">
        <v>41.22674418604651</v>
      </c>
      <c r="J62">
        <v>2.014</v>
      </c>
      <c r="K62">
        <v>33414</v>
      </c>
      <c r="L62" t="s">
        <v>189</v>
      </c>
      <c r="M62">
        <v>40.912790697674424</v>
      </c>
      <c r="N62">
        <v>1.997</v>
      </c>
      <c r="O62">
        <f t="shared" si="1"/>
        <v>0.7644394110985097</v>
      </c>
      <c r="P62">
        <f t="shared" si="2"/>
        <v>0.8476689104961197</v>
      </c>
      <c r="Q62">
        <f t="shared" si="3"/>
        <v>41.06976744186046</v>
      </c>
      <c r="R62">
        <f t="shared" si="4"/>
        <v>2.0055</v>
      </c>
    </row>
    <row r="63" spans="1:18" ht="12">
      <c r="A63" s="1" t="s">
        <v>132</v>
      </c>
      <c r="B63" s="2">
        <v>4</v>
      </c>
      <c r="C63" s="2" t="s">
        <v>125</v>
      </c>
      <c r="D63" s="2">
        <v>216</v>
      </c>
      <c r="E63" s="12">
        <f t="shared" si="0"/>
        <v>216</v>
      </c>
      <c r="G63">
        <v>33435</v>
      </c>
      <c r="H63" t="s">
        <v>190</v>
      </c>
      <c r="I63">
        <v>26.98837209302326</v>
      </c>
      <c r="J63">
        <v>1.2365</v>
      </c>
      <c r="K63">
        <v>33415</v>
      </c>
      <c r="L63" t="s">
        <v>190</v>
      </c>
      <c r="M63">
        <v>27.110465116279073</v>
      </c>
      <c r="N63">
        <v>1.237</v>
      </c>
      <c r="O63">
        <f t="shared" si="1"/>
        <v>0.45137023105857305</v>
      </c>
      <c r="P63">
        <f t="shared" si="2"/>
        <v>0.04042854255105453</v>
      </c>
      <c r="Q63">
        <f t="shared" si="3"/>
        <v>27.049418604651166</v>
      </c>
      <c r="R63">
        <f t="shared" si="4"/>
        <v>1.23675</v>
      </c>
    </row>
    <row r="64" spans="1:18" ht="12">
      <c r="A64" s="1" t="s">
        <v>132</v>
      </c>
      <c r="B64" s="2">
        <v>4</v>
      </c>
      <c r="C64" s="2" t="s">
        <v>126</v>
      </c>
      <c r="D64" s="2">
        <v>217</v>
      </c>
      <c r="E64" s="12">
        <f t="shared" si="0"/>
        <v>217</v>
      </c>
      <c r="G64">
        <v>33436</v>
      </c>
      <c r="H64" t="s">
        <v>191</v>
      </c>
      <c r="I64">
        <v>42.168604651162795</v>
      </c>
      <c r="J64">
        <v>1.781</v>
      </c>
      <c r="K64">
        <v>33416</v>
      </c>
      <c r="L64" t="s">
        <v>191</v>
      </c>
      <c r="M64">
        <v>42.127906976744185</v>
      </c>
      <c r="N64">
        <v>1.776</v>
      </c>
      <c r="O64">
        <f t="shared" si="1"/>
        <v>0.0965583833367936</v>
      </c>
      <c r="P64">
        <f t="shared" si="2"/>
        <v>0.281135788585881</v>
      </c>
      <c r="Q64">
        <f t="shared" si="3"/>
        <v>42.14825581395349</v>
      </c>
      <c r="R64">
        <f t="shared" si="4"/>
        <v>1.7785</v>
      </c>
    </row>
    <row r="65" spans="1:18" ht="12">
      <c r="A65" s="1" t="s">
        <v>132</v>
      </c>
      <c r="B65" s="2">
        <v>6</v>
      </c>
      <c r="C65" s="2" t="s">
        <v>124</v>
      </c>
      <c r="D65" s="2">
        <v>219</v>
      </c>
      <c r="E65" s="12">
        <f t="shared" si="0"/>
        <v>219</v>
      </c>
      <c r="G65">
        <v>33437</v>
      </c>
      <c r="H65" t="s">
        <v>192</v>
      </c>
      <c r="I65">
        <v>37.52906976744186</v>
      </c>
      <c r="J65">
        <v>1.8795</v>
      </c>
      <c r="K65">
        <v>33417</v>
      </c>
      <c r="L65" t="s">
        <v>192</v>
      </c>
      <c r="M65">
        <v>37.2906976744186</v>
      </c>
      <c r="N65">
        <v>1.877</v>
      </c>
      <c r="O65">
        <f t="shared" si="1"/>
        <v>0.6371901468645653</v>
      </c>
      <c r="P65">
        <f t="shared" si="2"/>
        <v>0.13310262212165297</v>
      </c>
      <c r="Q65">
        <f t="shared" si="3"/>
        <v>37.40988372093023</v>
      </c>
      <c r="R65">
        <f t="shared" si="4"/>
        <v>1.87825</v>
      </c>
    </row>
    <row r="66" spans="1:18" ht="12">
      <c r="A66" s="1" t="s">
        <v>132</v>
      </c>
      <c r="B66" s="2">
        <v>6</v>
      </c>
      <c r="C66" s="2" t="s">
        <v>125</v>
      </c>
      <c r="D66" s="2">
        <v>244</v>
      </c>
      <c r="E66" s="12">
        <f t="shared" si="0"/>
        <v>244</v>
      </c>
      <c r="G66">
        <v>33438</v>
      </c>
      <c r="H66" t="s">
        <v>193</v>
      </c>
      <c r="I66">
        <v>37.77906976744186</v>
      </c>
      <c r="J66">
        <v>1.347</v>
      </c>
      <c r="K66">
        <v>33418</v>
      </c>
      <c r="L66" t="s">
        <v>193</v>
      </c>
      <c r="M66">
        <v>37.8139534883721</v>
      </c>
      <c r="N66">
        <v>1.356</v>
      </c>
      <c r="O66">
        <f t="shared" si="1"/>
        <v>0.09229349330873834</v>
      </c>
      <c r="P66">
        <f t="shared" si="2"/>
        <v>0.6659267480577223</v>
      </c>
      <c r="Q66">
        <f t="shared" si="3"/>
        <v>37.79651162790698</v>
      </c>
      <c r="R66">
        <f t="shared" si="4"/>
        <v>1.3515000000000001</v>
      </c>
    </row>
    <row r="67" spans="1:18" ht="12">
      <c r="A67" s="1" t="s">
        <v>132</v>
      </c>
      <c r="B67" s="2">
        <v>6</v>
      </c>
      <c r="C67" s="2" t="s">
        <v>126</v>
      </c>
      <c r="D67" s="2">
        <v>220</v>
      </c>
      <c r="E67" s="12">
        <f t="shared" si="0"/>
        <v>220</v>
      </c>
      <c r="G67">
        <v>33588</v>
      </c>
      <c r="H67" t="s">
        <v>203</v>
      </c>
      <c r="I67">
        <v>46.68604651162791</v>
      </c>
      <c r="J67">
        <v>2.1425</v>
      </c>
      <c r="K67">
        <v>33609</v>
      </c>
      <c r="L67" t="s">
        <v>203</v>
      </c>
      <c r="M67">
        <v>46.70348837209302</v>
      </c>
      <c r="N67">
        <v>2.1445</v>
      </c>
      <c r="O67">
        <f t="shared" si="1"/>
        <v>0.037352922866205784</v>
      </c>
      <c r="P67">
        <f t="shared" si="2"/>
        <v>0.09330534173080382</v>
      </c>
      <c r="Q67">
        <f t="shared" si="3"/>
        <v>46.69476744186046</v>
      </c>
      <c r="R67">
        <f t="shared" si="4"/>
        <v>2.1435</v>
      </c>
    </row>
    <row r="68" spans="1:18" ht="12">
      <c r="A68" s="1" t="s">
        <v>134</v>
      </c>
      <c r="B68" s="2">
        <v>1</v>
      </c>
      <c r="C68" s="2" t="s">
        <v>123</v>
      </c>
      <c r="D68" s="2">
        <v>221</v>
      </c>
      <c r="E68" s="12">
        <f t="shared" si="0"/>
        <v>221</v>
      </c>
      <c r="G68">
        <v>33589</v>
      </c>
      <c r="H68" t="s">
        <v>204</v>
      </c>
      <c r="I68">
        <v>25.569767441860463</v>
      </c>
      <c r="J68">
        <v>1.4275</v>
      </c>
      <c r="K68">
        <v>33610</v>
      </c>
      <c r="L68" t="s">
        <v>204</v>
      </c>
      <c r="M68">
        <v>25.575581395348838</v>
      </c>
      <c r="N68">
        <v>1.4375</v>
      </c>
      <c r="O68">
        <f t="shared" si="1"/>
        <v>0.02273502330340761</v>
      </c>
      <c r="P68">
        <f t="shared" si="2"/>
        <v>0.6980802792321122</v>
      </c>
      <c r="Q68">
        <f t="shared" si="3"/>
        <v>25.57267441860465</v>
      </c>
      <c r="R68">
        <f t="shared" si="4"/>
        <v>1.4325</v>
      </c>
    </row>
    <row r="69" spans="1:18" ht="12">
      <c r="A69" s="1" t="s">
        <v>134</v>
      </c>
      <c r="B69" s="2">
        <v>1</v>
      </c>
      <c r="C69" s="2" t="s">
        <v>135</v>
      </c>
      <c r="D69" s="2">
        <v>222</v>
      </c>
      <c r="E69" s="12">
        <f t="shared" si="0"/>
        <v>222</v>
      </c>
      <c r="G69">
        <v>33590</v>
      </c>
      <c r="H69" t="s">
        <v>205</v>
      </c>
      <c r="I69">
        <v>29.6046511627907</v>
      </c>
      <c r="J69">
        <v>1.3925</v>
      </c>
      <c r="K69">
        <v>33611</v>
      </c>
      <c r="L69" t="s">
        <v>205</v>
      </c>
      <c r="M69">
        <v>29.552325581395348</v>
      </c>
      <c r="N69">
        <v>1.3965</v>
      </c>
      <c r="O69">
        <f t="shared" si="1"/>
        <v>0.17690417690418472</v>
      </c>
      <c r="P69">
        <f t="shared" si="2"/>
        <v>0.28684116170670515</v>
      </c>
      <c r="Q69">
        <f t="shared" si="3"/>
        <v>29.578488372093023</v>
      </c>
      <c r="R69">
        <f t="shared" si="4"/>
        <v>1.3945</v>
      </c>
    </row>
    <row r="70" spans="1:18" ht="12">
      <c r="A70" s="1" t="s">
        <v>134</v>
      </c>
      <c r="B70" s="2">
        <v>3</v>
      </c>
      <c r="C70" s="2" t="s">
        <v>123</v>
      </c>
      <c r="D70" s="2">
        <v>223</v>
      </c>
      <c r="E70" s="12">
        <f t="shared" si="0"/>
        <v>223</v>
      </c>
      <c r="G70">
        <v>33591</v>
      </c>
      <c r="H70" t="s">
        <v>206</v>
      </c>
      <c r="I70">
        <v>14.837209302325581</v>
      </c>
      <c r="J70">
        <v>0.9365</v>
      </c>
      <c r="K70">
        <v>33612</v>
      </c>
      <c r="L70" t="s">
        <v>206</v>
      </c>
      <c r="M70">
        <v>15.075581395348838</v>
      </c>
      <c r="N70">
        <v>0.95</v>
      </c>
      <c r="O70">
        <f t="shared" si="1"/>
        <v>1.5937803692905792</v>
      </c>
      <c r="P70">
        <f t="shared" si="2"/>
        <v>1.4312218393851002</v>
      </c>
      <c r="Q70">
        <f t="shared" si="3"/>
        <v>14.956395348837209</v>
      </c>
      <c r="R70">
        <f t="shared" si="4"/>
        <v>0.9432499999999999</v>
      </c>
    </row>
    <row r="71" spans="1:18" ht="12">
      <c r="A71" s="1" t="s">
        <v>134</v>
      </c>
      <c r="B71" s="2">
        <v>3</v>
      </c>
      <c r="C71" s="2" t="s">
        <v>135</v>
      </c>
      <c r="D71" s="2">
        <v>224</v>
      </c>
      <c r="E71" s="12">
        <f aca="true" t="shared" si="5" ref="E71:E97">D71</f>
        <v>224</v>
      </c>
      <c r="G71">
        <v>33592</v>
      </c>
      <c r="H71" t="s">
        <v>207</v>
      </c>
      <c r="I71">
        <v>33.07558139534884</v>
      </c>
      <c r="J71">
        <v>1.617</v>
      </c>
      <c r="K71">
        <v>33613</v>
      </c>
      <c r="L71" t="s">
        <v>207</v>
      </c>
      <c r="M71">
        <v>33.197674418604656</v>
      </c>
      <c r="N71">
        <v>1.6175</v>
      </c>
      <c r="O71">
        <f t="shared" si="1"/>
        <v>0.3684533731029057</v>
      </c>
      <c r="P71">
        <f t="shared" si="2"/>
        <v>0.030916679548613078</v>
      </c>
      <c r="Q71">
        <f t="shared" si="3"/>
        <v>33.13662790697675</v>
      </c>
      <c r="R71">
        <f t="shared" si="4"/>
        <v>1.6172499999999999</v>
      </c>
    </row>
    <row r="72" spans="1:18" ht="12">
      <c r="A72" s="1" t="s">
        <v>136</v>
      </c>
      <c r="B72" s="2">
        <v>4</v>
      </c>
      <c r="C72" s="2" t="s">
        <v>135</v>
      </c>
      <c r="D72" s="2">
        <v>225</v>
      </c>
      <c r="E72" s="19">
        <v>256</v>
      </c>
      <c r="G72">
        <v>33593</v>
      </c>
      <c r="H72" t="s">
        <v>208</v>
      </c>
      <c r="I72">
        <v>24.866279069767444</v>
      </c>
      <c r="J72">
        <v>1.507</v>
      </c>
      <c r="K72">
        <v>33614</v>
      </c>
      <c r="L72" t="s">
        <v>208</v>
      </c>
      <c r="M72">
        <v>25.046511627906977</v>
      </c>
      <c r="N72">
        <v>1.5135</v>
      </c>
      <c r="O72">
        <f aca="true" t="shared" si="6" ref="O72:O97">ABS((I72-M72)/((I72+M72)/2))*100</f>
        <v>0.7221898660454203</v>
      </c>
      <c r="P72">
        <f aca="true" t="shared" si="7" ref="P72:P97">ABS((J72-N72)/((J72+N72)/2))*100</f>
        <v>0.43039231915246956</v>
      </c>
      <c r="Q72">
        <f aca="true" t="shared" si="8" ref="Q72:Q97">(I72+M72)/2</f>
        <v>24.956395348837212</v>
      </c>
      <c r="R72">
        <f aca="true" t="shared" si="9" ref="R72:R97">(J72+N72)/2</f>
        <v>1.51025</v>
      </c>
    </row>
    <row r="73" spans="1:18" ht="12">
      <c r="A73" s="1" t="s">
        <v>134</v>
      </c>
      <c r="B73" s="2">
        <v>5</v>
      </c>
      <c r="C73" s="2" t="s">
        <v>123</v>
      </c>
      <c r="D73" s="2">
        <v>226</v>
      </c>
      <c r="E73" s="12">
        <f t="shared" si="5"/>
        <v>226</v>
      </c>
      <c r="G73">
        <v>33594</v>
      </c>
      <c r="H73" t="s">
        <v>209</v>
      </c>
      <c r="I73">
        <v>23.180232558139533</v>
      </c>
      <c r="J73">
        <v>1.6605</v>
      </c>
      <c r="K73">
        <v>33615</v>
      </c>
      <c r="L73" t="s">
        <v>209</v>
      </c>
      <c r="M73">
        <v>23.552325581395348</v>
      </c>
      <c r="N73">
        <v>1.6905</v>
      </c>
      <c r="O73">
        <f t="shared" si="6"/>
        <v>1.5924359293356585</v>
      </c>
      <c r="P73">
        <f t="shared" si="7"/>
        <v>1.7905102954341872</v>
      </c>
      <c r="Q73">
        <f t="shared" si="8"/>
        <v>23.36627906976744</v>
      </c>
      <c r="R73">
        <f t="shared" si="9"/>
        <v>1.6755</v>
      </c>
    </row>
    <row r="74" spans="1:18" ht="12">
      <c r="A74" s="1" t="s">
        <v>134</v>
      </c>
      <c r="B74" s="2">
        <v>5</v>
      </c>
      <c r="C74" s="2" t="s">
        <v>135</v>
      </c>
      <c r="D74" s="2">
        <v>227</v>
      </c>
      <c r="E74" s="12">
        <f t="shared" si="5"/>
        <v>227</v>
      </c>
      <c r="G74">
        <v>33595</v>
      </c>
      <c r="H74" t="s">
        <v>0</v>
      </c>
      <c r="I74">
        <v>30.91279069767442</v>
      </c>
      <c r="J74">
        <v>1.543</v>
      </c>
      <c r="K74">
        <v>33616</v>
      </c>
      <c r="L74" t="s">
        <v>0</v>
      </c>
      <c r="M74">
        <v>30.976744186046513</v>
      </c>
      <c r="N74">
        <v>1.5505</v>
      </c>
      <c r="O74">
        <f t="shared" si="6"/>
        <v>0.20666979802724175</v>
      </c>
      <c r="P74">
        <f t="shared" si="7"/>
        <v>0.4848876676903225</v>
      </c>
      <c r="Q74">
        <f t="shared" si="8"/>
        <v>30.944767441860467</v>
      </c>
      <c r="R74">
        <f t="shared" si="9"/>
        <v>1.5467499999999998</v>
      </c>
    </row>
    <row r="75" spans="1:18" ht="12">
      <c r="A75" s="1" t="s">
        <v>137</v>
      </c>
      <c r="B75" s="2">
        <v>2</v>
      </c>
      <c r="C75" s="2" t="s">
        <v>135</v>
      </c>
      <c r="D75" s="2">
        <v>228</v>
      </c>
      <c r="E75" s="20">
        <v>257</v>
      </c>
      <c r="G75">
        <v>33596</v>
      </c>
      <c r="H75" t="s">
        <v>1</v>
      </c>
      <c r="I75">
        <v>33.825581395348834</v>
      </c>
      <c r="J75">
        <v>1.671</v>
      </c>
      <c r="K75">
        <v>33617</v>
      </c>
      <c r="L75" t="s">
        <v>1</v>
      </c>
      <c r="M75">
        <v>33.366279069767444</v>
      </c>
      <c r="N75">
        <v>1.6595</v>
      </c>
      <c r="O75">
        <f t="shared" si="6"/>
        <v>1.3671368002076516</v>
      </c>
      <c r="P75">
        <f t="shared" si="7"/>
        <v>0.6905869989491107</v>
      </c>
      <c r="Q75">
        <f t="shared" si="8"/>
        <v>33.59593023255814</v>
      </c>
      <c r="R75">
        <f t="shared" si="9"/>
        <v>1.66525</v>
      </c>
    </row>
    <row r="76" spans="1:18" ht="12">
      <c r="A76" s="1" t="s">
        <v>137</v>
      </c>
      <c r="B76" s="2">
        <v>4</v>
      </c>
      <c r="C76" s="2" t="s">
        <v>135</v>
      </c>
      <c r="D76" s="2">
        <v>229</v>
      </c>
      <c r="E76" s="19">
        <v>256</v>
      </c>
      <c r="O76" t="e">
        <f t="shared" si="6"/>
        <v>#DIV/0!</v>
      </c>
      <c r="P76" t="e">
        <f t="shared" si="7"/>
        <v>#DIV/0!</v>
      </c>
      <c r="Q76">
        <f t="shared" si="8"/>
        <v>0</v>
      </c>
      <c r="R76">
        <f t="shared" si="9"/>
        <v>0</v>
      </c>
    </row>
    <row r="77" spans="1:18" ht="12">
      <c r="A77" s="1" t="s">
        <v>136</v>
      </c>
      <c r="B77" s="2">
        <v>2</v>
      </c>
      <c r="C77" s="2" t="s">
        <v>135</v>
      </c>
      <c r="D77" s="2">
        <v>230</v>
      </c>
      <c r="E77" s="20">
        <v>257</v>
      </c>
      <c r="O77" t="e">
        <f t="shared" si="6"/>
        <v>#DIV/0!</v>
      </c>
      <c r="P77" t="e">
        <f t="shared" si="7"/>
        <v>#DIV/0!</v>
      </c>
      <c r="Q77">
        <f t="shared" si="8"/>
        <v>0</v>
      </c>
      <c r="R77">
        <f t="shared" si="9"/>
        <v>0</v>
      </c>
    </row>
    <row r="78" spans="1:18" ht="12">
      <c r="A78" s="1" t="s">
        <v>138</v>
      </c>
      <c r="B78" s="2">
        <v>2</v>
      </c>
      <c r="C78" s="2" t="s">
        <v>123</v>
      </c>
      <c r="D78" s="2">
        <v>231</v>
      </c>
      <c r="E78" s="12">
        <f t="shared" si="5"/>
        <v>231</v>
      </c>
      <c r="G78">
        <v>33597</v>
      </c>
      <c r="H78" t="s">
        <v>2</v>
      </c>
      <c r="I78">
        <v>11.348837209302326</v>
      </c>
      <c r="J78">
        <v>0.4685</v>
      </c>
      <c r="K78">
        <v>33618</v>
      </c>
      <c r="L78" t="s">
        <v>2</v>
      </c>
      <c r="M78">
        <v>11.482558139534884</v>
      </c>
      <c r="N78">
        <v>0.4785</v>
      </c>
      <c r="O78">
        <f t="shared" si="6"/>
        <v>1.1713776419658752</v>
      </c>
      <c r="P78">
        <f t="shared" si="7"/>
        <v>2.111932418162609</v>
      </c>
      <c r="Q78">
        <f t="shared" si="8"/>
        <v>11.415697674418606</v>
      </c>
      <c r="R78">
        <f t="shared" si="9"/>
        <v>0.47350000000000003</v>
      </c>
    </row>
    <row r="79" spans="1:18" ht="12">
      <c r="A79" s="13" t="s">
        <v>138</v>
      </c>
      <c r="B79" s="14">
        <v>2</v>
      </c>
      <c r="C79" s="14" t="s">
        <v>135</v>
      </c>
      <c r="D79" s="14">
        <v>250</v>
      </c>
      <c r="E79" s="15">
        <f t="shared" si="5"/>
        <v>250</v>
      </c>
      <c r="G79">
        <v>33598</v>
      </c>
      <c r="H79" t="s">
        <v>3</v>
      </c>
      <c r="I79">
        <v>31.784883720930235</v>
      </c>
      <c r="J79">
        <v>1.3575</v>
      </c>
      <c r="K79">
        <v>33619</v>
      </c>
      <c r="L79" t="s">
        <v>3</v>
      </c>
      <c r="M79">
        <v>32.05813953488372</v>
      </c>
      <c r="N79">
        <v>1.3625</v>
      </c>
      <c r="O79">
        <f t="shared" si="6"/>
        <v>0.8560240415262672</v>
      </c>
      <c r="P79">
        <f t="shared" si="7"/>
        <v>0.36764705882353793</v>
      </c>
      <c r="Q79">
        <f t="shared" si="8"/>
        <v>31.92151162790698</v>
      </c>
      <c r="R79">
        <f t="shared" si="9"/>
        <v>1.3599999999999999</v>
      </c>
    </row>
    <row r="80" spans="1:18" ht="12">
      <c r="A80" s="1" t="s">
        <v>138</v>
      </c>
      <c r="B80" s="2">
        <v>3</v>
      </c>
      <c r="C80" s="2" t="s">
        <v>123</v>
      </c>
      <c r="D80" s="2">
        <v>232</v>
      </c>
      <c r="E80" s="12">
        <f t="shared" si="5"/>
        <v>232</v>
      </c>
      <c r="G80">
        <v>33599</v>
      </c>
      <c r="H80" t="s">
        <v>4</v>
      </c>
      <c r="I80">
        <v>11.598837209302326</v>
      </c>
      <c r="J80">
        <v>0.4965</v>
      </c>
      <c r="K80">
        <v>33620</v>
      </c>
      <c r="L80" t="s">
        <v>4</v>
      </c>
      <c r="M80">
        <v>11.720930232558139</v>
      </c>
      <c r="N80">
        <v>0.498</v>
      </c>
      <c r="O80">
        <f t="shared" si="6"/>
        <v>1.047120418848158</v>
      </c>
      <c r="P80">
        <f t="shared" si="7"/>
        <v>0.3016591251885372</v>
      </c>
      <c r="Q80">
        <f t="shared" si="8"/>
        <v>11.659883720930232</v>
      </c>
      <c r="R80">
        <f t="shared" si="9"/>
        <v>0.49724999999999997</v>
      </c>
    </row>
    <row r="81" spans="1:18" ht="12">
      <c r="A81" s="1" t="s">
        <v>138</v>
      </c>
      <c r="B81" s="2">
        <v>3</v>
      </c>
      <c r="C81" s="2" t="s">
        <v>135</v>
      </c>
      <c r="D81" s="2">
        <v>218</v>
      </c>
      <c r="E81" s="12">
        <f t="shared" si="5"/>
        <v>218</v>
      </c>
      <c r="G81">
        <v>33600</v>
      </c>
      <c r="H81" t="s">
        <v>5</v>
      </c>
      <c r="I81">
        <v>32.889534883720934</v>
      </c>
      <c r="J81">
        <v>1.2005</v>
      </c>
      <c r="K81">
        <v>33621</v>
      </c>
      <c r="L81" t="s">
        <v>5</v>
      </c>
      <c r="M81">
        <v>32.94186046511628</v>
      </c>
      <c r="N81">
        <v>1.2025</v>
      </c>
      <c r="O81">
        <f t="shared" si="6"/>
        <v>0.15896847125318686</v>
      </c>
      <c r="P81">
        <f t="shared" si="7"/>
        <v>0.16645859342488575</v>
      </c>
      <c r="Q81">
        <f t="shared" si="8"/>
        <v>32.91569767441861</v>
      </c>
      <c r="R81">
        <f t="shared" si="9"/>
        <v>1.2014999999999998</v>
      </c>
    </row>
    <row r="82" spans="1:18" ht="12">
      <c r="A82" s="13" t="s">
        <v>138</v>
      </c>
      <c r="B82" s="14">
        <v>3</v>
      </c>
      <c r="C82" s="14" t="s">
        <v>135</v>
      </c>
      <c r="D82" s="14">
        <v>251</v>
      </c>
      <c r="E82" s="21">
        <v>258</v>
      </c>
      <c r="G82">
        <v>33601</v>
      </c>
      <c r="H82" t="s">
        <v>6</v>
      </c>
      <c r="I82">
        <v>29.453488372093023</v>
      </c>
      <c r="J82">
        <v>1.202</v>
      </c>
      <c r="K82">
        <v>33622</v>
      </c>
      <c r="L82" t="s">
        <v>6</v>
      </c>
      <c r="M82">
        <v>29.697674418604652</v>
      </c>
      <c r="N82">
        <v>1.207</v>
      </c>
      <c r="O82">
        <f t="shared" si="6"/>
        <v>0.8256339689404408</v>
      </c>
      <c r="P82">
        <f t="shared" si="7"/>
        <v>0.4151100041511096</v>
      </c>
      <c r="Q82">
        <f t="shared" si="8"/>
        <v>29.575581395348838</v>
      </c>
      <c r="R82">
        <f t="shared" si="9"/>
        <v>1.2045</v>
      </c>
    </row>
    <row r="83" spans="1:18" ht="12">
      <c r="A83" s="13" t="s">
        <v>138</v>
      </c>
      <c r="B83" s="14">
        <v>3</v>
      </c>
      <c r="C83" s="14" t="s">
        <v>135</v>
      </c>
      <c r="D83" s="14">
        <v>252</v>
      </c>
      <c r="E83" s="21">
        <v>258</v>
      </c>
      <c r="O83" t="e">
        <f t="shared" si="6"/>
        <v>#DIV/0!</v>
      </c>
      <c r="P83" t="e">
        <f t="shared" si="7"/>
        <v>#DIV/0!</v>
      </c>
      <c r="Q83">
        <f t="shared" si="8"/>
        <v>0</v>
      </c>
      <c r="R83">
        <f t="shared" si="9"/>
        <v>0</v>
      </c>
    </row>
    <row r="84" spans="1:18" ht="12">
      <c r="A84" s="1" t="s">
        <v>138</v>
      </c>
      <c r="B84" s="2">
        <v>4</v>
      </c>
      <c r="C84" s="2" t="s">
        <v>123</v>
      </c>
      <c r="D84" s="2">
        <v>233</v>
      </c>
      <c r="E84" s="12">
        <f t="shared" si="5"/>
        <v>233</v>
      </c>
      <c r="G84">
        <v>33602</v>
      </c>
      <c r="H84" t="s">
        <v>7</v>
      </c>
      <c r="I84">
        <v>22.68604651162791</v>
      </c>
      <c r="J84">
        <v>0.9455</v>
      </c>
      <c r="K84">
        <v>33623</v>
      </c>
      <c r="L84" t="s">
        <v>7</v>
      </c>
      <c r="M84">
        <v>22.645348837209305</v>
      </c>
      <c r="N84">
        <v>0.955</v>
      </c>
      <c r="O84">
        <f t="shared" si="6"/>
        <v>0.17955623957933153</v>
      </c>
      <c r="P84">
        <f t="shared" si="7"/>
        <v>0.9997369113391164</v>
      </c>
      <c r="Q84">
        <f t="shared" si="8"/>
        <v>22.66569767441861</v>
      </c>
      <c r="R84">
        <f t="shared" si="9"/>
        <v>0.95025</v>
      </c>
    </row>
    <row r="85" spans="1:18" ht="12">
      <c r="A85" s="1" t="s">
        <v>138</v>
      </c>
      <c r="B85" s="2">
        <v>4</v>
      </c>
      <c r="C85" s="2" t="s">
        <v>135</v>
      </c>
      <c r="D85" s="2">
        <v>234</v>
      </c>
      <c r="E85" s="12">
        <f t="shared" si="5"/>
        <v>234</v>
      </c>
      <c r="G85">
        <v>33603</v>
      </c>
      <c r="H85" t="s">
        <v>8</v>
      </c>
      <c r="I85">
        <v>30.174418604651162</v>
      </c>
      <c r="J85">
        <v>1.2305</v>
      </c>
      <c r="K85">
        <v>33624</v>
      </c>
      <c r="L85" t="s">
        <v>8</v>
      </c>
      <c r="M85">
        <v>30.633720930232556</v>
      </c>
      <c r="N85">
        <v>1.24</v>
      </c>
      <c r="O85">
        <f t="shared" si="6"/>
        <v>1.5106606750167273</v>
      </c>
      <c r="P85">
        <f t="shared" si="7"/>
        <v>0.7690750860149819</v>
      </c>
      <c r="Q85">
        <f t="shared" si="8"/>
        <v>30.40406976744186</v>
      </c>
      <c r="R85">
        <f t="shared" si="9"/>
        <v>1.23525</v>
      </c>
    </row>
    <row r="86" spans="1:18" ht="12">
      <c r="A86" s="1" t="s">
        <v>138</v>
      </c>
      <c r="B86" s="2">
        <v>5</v>
      </c>
      <c r="C86" s="2" t="s">
        <v>123</v>
      </c>
      <c r="D86" s="2">
        <v>235</v>
      </c>
      <c r="E86" s="12">
        <f t="shared" si="5"/>
        <v>235</v>
      </c>
      <c r="G86">
        <v>33604</v>
      </c>
      <c r="H86" t="s">
        <v>9</v>
      </c>
      <c r="I86">
        <v>7.383720930232558</v>
      </c>
      <c r="J86">
        <v>0.3435</v>
      </c>
      <c r="K86">
        <v>33625</v>
      </c>
      <c r="L86" t="s">
        <v>9</v>
      </c>
      <c r="M86">
        <v>7.424418604651163</v>
      </c>
      <c r="N86">
        <v>0.349</v>
      </c>
      <c r="O86">
        <f t="shared" si="6"/>
        <v>0.5496662740479065</v>
      </c>
      <c r="P86">
        <f t="shared" si="7"/>
        <v>1.5884476534295884</v>
      </c>
      <c r="Q86">
        <f t="shared" si="8"/>
        <v>7.404069767441861</v>
      </c>
      <c r="R86">
        <f t="shared" si="9"/>
        <v>0.34625</v>
      </c>
    </row>
    <row r="87" spans="1:18" ht="12">
      <c r="A87" s="13" t="s">
        <v>138</v>
      </c>
      <c r="B87" s="14">
        <v>5</v>
      </c>
      <c r="C87" s="14" t="s">
        <v>135</v>
      </c>
      <c r="D87" s="14">
        <v>253</v>
      </c>
      <c r="E87" s="22">
        <v>259</v>
      </c>
      <c r="G87">
        <v>33605</v>
      </c>
      <c r="H87" t="s">
        <v>10</v>
      </c>
      <c r="I87">
        <v>36.41279069767442</v>
      </c>
      <c r="J87">
        <v>1.18</v>
      </c>
      <c r="K87">
        <v>33626</v>
      </c>
      <c r="L87" t="s">
        <v>10</v>
      </c>
      <c r="M87">
        <v>36.54651162790698</v>
      </c>
      <c r="N87">
        <v>1.1815</v>
      </c>
      <c r="O87">
        <f t="shared" si="6"/>
        <v>0.3665630727548152</v>
      </c>
      <c r="P87">
        <f t="shared" si="7"/>
        <v>0.1270378996400641</v>
      </c>
      <c r="Q87">
        <f t="shared" si="8"/>
        <v>36.4796511627907</v>
      </c>
      <c r="R87">
        <f t="shared" si="9"/>
        <v>1.18075</v>
      </c>
    </row>
    <row r="88" spans="1:18" ht="12">
      <c r="A88" s="13" t="s">
        <v>138</v>
      </c>
      <c r="B88" s="14">
        <v>5</v>
      </c>
      <c r="C88" s="14" t="s">
        <v>135</v>
      </c>
      <c r="D88" s="14">
        <v>254</v>
      </c>
      <c r="E88" s="22">
        <v>259</v>
      </c>
      <c r="O88" t="e">
        <f t="shared" si="6"/>
        <v>#DIV/0!</v>
      </c>
      <c r="P88" t="e">
        <f t="shared" si="7"/>
        <v>#DIV/0!</v>
      </c>
      <c r="Q88">
        <f t="shared" si="8"/>
        <v>0</v>
      </c>
      <c r="R88">
        <f t="shared" si="9"/>
        <v>0</v>
      </c>
    </row>
    <row r="89" spans="1:18" ht="12">
      <c r="A89" s="1" t="s">
        <v>139</v>
      </c>
      <c r="B89" s="2">
        <v>1</v>
      </c>
      <c r="C89" s="2" t="s">
        <v>123</v>
      </c>
      <c r="D89" s="2">
        <v>236</v>
      </c>
      <c r="E89" s="12">
        <f t="shared" si="5"/>
        <v>236</v>
      </c>
      <c r="G89">
        <v>33606</v>
      </c>
      <c r="H89" t="s">
        <v>11</v>
      </c>
      <c r="I89">
        <v>11.36046511627907</v>
      </c>
      <c r="J89">
        <v>0.644</v>
      </c>
      <c r="K89">
        <v>33627</v>
      </c>
      <c r="L89" t="s">
        <v>11</v>
      </c>
      <c r="M89">
        <v>11.47093023255814</v>
      </c>
      <c r="N89">
        <v>0.654</v>
      </c>
      <c r="O89">
        <f t="shared" si="6"/>
        <v>0.9676597911892163</v>
      </c>
      <c r="P89">
        <f t="shared" si="7"/>
        <v>1.540832049306627</v>
      </c>
      <c r="Q89">
        <f t="shared" si="8"/>
        <v>11.415697674418606</v>
      </c>
      <c r="R89">
        <f t="shared" si="9"/>
        <v>0.649</v>
      </c>
    </row>
    <row r="90" spans="1:18" ht="12">
      <c r="A90" s="1" t="s">
        <v>139</v>
      </c>
      <c r="B90" s="2">
        <v>2</v>
      </c>
      <c r="C90" s="2" t="s">
        <v>123</v>
      </c>
      <c r="D90" s="2">
        <v>237</v>
      </c>
      <c r="E90" s="12">
        <f t="shared" si="5"/>
        <v>237</v>
      </c>
      <c r="G90" s="27">
        <v>33630</v>
      </c>
      <c r="H90" s="27" t="s">
        <v>12</v>
      </c>
      <c r="I90" s="27">
        <v>6.465116279069767</v>
      </c>
      <c r="J90" s="27">
        <v>0.4055</v>
      </c>
      <c r="K90" s="27">
        <v>33639</v>
      </c>
      <c r="L90" s="27" t="s">
        <v>12</v>
      </c>
      <c r="M90" s="27">
        <v>6.558139534883721</v>
      </c>
      <c r="N90" s="27">
        <v>0.421</v>
      </c>
      <c r="O90">
        <f t="shared" si="6"/>
        <v>1.428571428571431</v>
      </c>
      <c r="P90">
        <f t="shared" si="7"/>
        <v>3.7507562008469346</v>
      </c>
      <c r="Q90">
        <f t="shared" si="8"/>
        <v>6.511627906976744</v>
      </c>
      <c r="R90">
        <f t="shared" si="9"/>
        <v>0.41325</v>
      </c>
    </row>
    <row r="91" spans="1:18" ht="12">
      <c r="A91" s="1" t="s">
        <v>139</v>
      </c>
      <c r="B91" s="2">
        <v>2</v>
      </c>
      <c r="C91" s="2" t="s">
        <v>135</v>
      </c>
      <c r="D91" s="2">
        <v>238</v>
      </c>
      <c r="E91" s="12">
        <f t="shared" si="5"/>
        <v>238</v>
      </c>
      <c r="G91">
        <v>33631</v>
      </c>
      <c r="H91" t="s">
        <v>13</v>
      </c>
      <c r="I91">
        <v>19.686046511627907</v>
      </c>
      <c r="J91">
        <v>0.9305</v>
      </c>
      <c r="K91">
        <v>33640</v>
      </c>
      <c r="L91" t="s">
        <v>13</v>
      </c>
      <c r="M91">
        <v>19.651162790697672</v>
      </c>
      <c r="N91">
        <v>0.929</v>
      </c>
      <c r="O91">
        <f t="shared" si="6"/>
        <v>0.17735737511086225</v>
      </c>
      <c r="P91">
        <f t="shared" si="7"/>
        <v>0.1613336918526427</v>
      </c>
      <c r="Q91">
        <f t="shared" si="8"/>
        <v>19.668604651162788</v>
      </c>
      <c r="R91">
        <f t="shared" si="9"/>
        <v>0.9297500000000001</v>
      </c>
    </row>
    <row r="92" spans="1:18" ht="12">
      <c r="A92" s="1" t="s">
        <v>139</v>
      </c>
      <c r="B92" s="2">
        <v>3</v>
      </c>
      <c r="C92" s="2" t="s">
        <v>123</v>
      </c>
      <c r="D92" s="2">
        <v>239</v>
      </c>
      <c r="E92" s="12">
        <f t="shared" si="5"/>
        <v>239</v>
      </c>
      <c r="G92">
        <v>33632</v>
      </c>
      <c r="H92" t="s">
        <v>14</v>
      </c>
      <c r="I92">
        <v>13.127906976744185</v>
      </c>
      <c r="J92">
        <v>0.668</v>
      </c>
      <c r="K92">
        <v>33641</v>
      </c>
      <c r="L92" t="s">
        <v>14</v>
      </c>
      <c r="M92">
        <v>13.203488372093023</v>
      </c>
      <c r="N92">
        <v>0.673</v>
      </c>
      <c r="O92">
        <f t="shared" si="6"/>
        <v>0.5740781629498829</v>
      </c>
      <c r="P92">
        <f t="shared" si="7"/>
        <v>0.7457121551081288</v>
      </c>
      <c r="Q92">
        <f t="shared" si="8"/>
        <v>13.165697674418604</v>
      </c>
      <c r="R92">
        <f t="shared" si="9"/>
        <v>0.6705000000000001</v>
      </c>
    </row>
    <row r="93" spans="1:18" ht="12">
      <c r="A93" s="13" t="s">
        <v>139</v>
      </c>
      <c r="B93" s="14">
        <v>3</v>
      </c>
      <c r="C93" s="14" t="s">
        <v>124</v>
      </c>
      <c r="D93" s="2">
        <v>241</v>
      </c>
      <c r="E93" s="12">
        <f t="shared" si="5"/>
        <v>241</v>
      </c>
      <c r="G93">
        <v>33633</v>
      </c>
      <c r="H93" t="s">
        <v>15</v>
      </c>
      <c r="I93">
        <v>41.598837209302324</v>
      </c>
      <c r="J93">
        <v>1.755</v>
      </c>
      <c r="K93">
        <v>33642</v>
      </c>
      <c r="L93" t="s">
        <v>15</v>
      </c>
      <c r="M93">
        <v>42.20348837209303</v>
      </c>
      <c r="N93">
        <v>1.7795</v>
      </c>
      <c r="O93">
        <f t="shared" si="6"/>
        <v>1.443041487442775</v>
      </c>
      <c r="P93">
        <f t="shared" si="7"/>
        <v>1.3863347008063482</v>
      </c>
      <c r="Q93">
        <f t="shared" si="8"/>
        <v>41.901162790697676</v>
      </c>
      <c r="R93">
        <f t="shared" si="9"/>
        <v>1.76725</v>
      </c>
    </row>
    <row r="94" spans="1:18" ht="12">
      <c r="A94" s="13" t="s">
        <v>139</v>
      </c>
      <c r="B94" s="14">
        <v>3</v>
      </c>
      <c r="C94" s="14" t="s">
        <v>125</v>
      </c>
      <c r="D94" s="14">
        <v>255</v>
      </c>
      <c r="E94" s="12">
        <f t="shared" si="5"/>
        <v>255</v>
      </c>
      <c r="G94">
        <v>33634</v>
      </c>
      <c r="H94" t="s">
        <v>16</v>
      </c>
      <c r="I94">
        <v>36.06395348837209</v>
      </c>
      <c r="J94">
        <v>1.3205</v>
      </c>
      <c r="K94">
        <v>33643</v>
      </c>
      <c r="L94" t="s">
        <v>16</v>
      </c>
      <c r="M94">
        <v>35.97674418604652</v>
      </c>
      <c r="N94">
        <v>1.317</v>
      </c>
      <c r="O94">
        <f t="shared" si="6"/>
        <v>0.24211120974899575</v>
      </c>
      <c r="P94">
        <f t="shared" si="7"/>
        <v>0.26540284360190014</v>
      </c>
      <c r="Q94">
        <f t="shared" si="8"/>
        <v>36.020348837209305</v>
      </c>
      <c r="R94">
        <f t="shared" si="9"/>
        <v>1.31875</v>
      </c>
    </row>
    <row r="95" spans="1:18" ht="12">
      <c r="A95" s="1" t="s">
        <v>139</v>
      </c>
      <c r="B95" s="2">
        <v>3</v>
      </c>
      <c r="C95" s="2" t="s">
        <v>126</v>
      </c>
      <c r="D95" s="2">
        <v>240</v>
      </c>
      <c r="E95" s="12">
        <f t="shared" si="5"/>
        <v>240</v>
      </c>
      <c r="G95">
        <v>33635</v>
      </c>
      <c r="H95" t="s">
        <v>17</v>
      </c>
      <c r="I95">
        <v>47.331395348837205</v>
      </c>
      <c r="J95">
        <v>1.7215</v>
      </c>
      <c r="K95">
        <v>33644</v>
      </c>
      <c r="L95" t="s">
        <v>17</v>
      </c>
      <c r="M95">
        <v>47.377906976744185</v>
      </c>
      <c r="N95">
        <v>1.7275</v>
      </c>
      <c r="O95">
        <f t="shared" si="6"/>
        <v>0.09821976672806171</v>
      </c>
      <c r="P95">
        <f t="shared" si="7"/>
        <v>0.34792693534357816</v>
      </c>
      <c r="Q95">
        <f t="shared" si="8"/>
        <v>47.354651162790695</v>
      </c>
      <c r="R95">
        <f t="shared" si="9"/>
        <v>1.7245</v>
      </c>
    </row>
    <row r="96" spans="1:18" ht="12">
      <c r="A96" s="1" t="s">
        <v>139</v>
      </c>
      <c r="B96" s="2">
        <v>4</v>
      </c>
      <c r="C96" s="2" t="s">
        <v>135</v>
      </c>
      <c r="D96" s="2">
        <v>242</v>
      </c>
      <c r="E96" s="12">
        <f t="shared" si="5"/>
        <v>242</v>
      </c>
      <c r="G96">
        <v>33636</v>
      </c>
      <c r="H96" t="s">
        <v>18</v>
      </c>
      <c r="I96">
        <v>19.924418604651166</v>
      </c>
      <c r="J96">
        <v>0.912</v>
      </c>
      <c r="K96">
        <v>33645</v>
      </c>
      <c r="L96" t="s">
        <v>18</v>
      </c>
      <c r="M96">
        <v>20.325581395348838</v>
      </c>
      <c r="N96">
        <v>0.9235</v>
      </c>
      <c r="O96">
        <f t="shared" si="6"/>
        <v>1.993355481727563</v>
      </c>
      <c r="P96">
        <f t="shared" si="7"/>
        <v>1.2530645600653723</v>
      </c>
      <c r="Q96">
        <f t="shared" si="8"/>
        <v>20.125</v>
      </c>
      <c r="R96">
        <f t="shared" si="9"/>
        <v>0.9177500000000001</v>
      </c>
    </row>
    <row r="97" spans="1:18" ht="12">
      <c r="A97" s="1" t="s">
        <v>139</v>
      </c>
      <c r="B97" s="2">
        <v>5</v>
      </c>
      <c r="C97" s="2" t="s">
        <v>135</v>
      </c>
      <c r="D97" s="2">
        <v>243</v>
      </c>
      <c r="E97" s="12">
        <f t="shared" si="5"/>
        <v>243</v>
      </c>
      <c r="G97">
        <v>33637</v>
      </c>
      <c r="H97" t="s">
        <v>19</v>
      </c>
      <c r="I97">
        <v>23.959302325581397</v>
      </c>
      <c r="J97">
        <v>1.2355</v>
      </c>
      <c r="K97">
        <v>33646</v>
      </c>
      <c r="L97" t="s">
        <v>19</v>
      </c>
      <c r="M97">
        <v>24.139534883720934</v>
      </c>
      <c r="N97">
        <v>1.2375</v>
      </c>
      <c r="O97">
        <f t="shared" si="6"/>
        <v>0.7494258431040803</v>
      </c>
      <c r="P97">
        <f t="shared" si="7"/>
        <v>0.1617468661544684</v>
      </c>
      <c r="Q97">
        <f t="shared" si="8"/>
        <v>24.049418604651166</v>
      </c>
      <c r="R97">
        <f t="shared" si="9"/>
        <v>1.2365</v>
      </c>
    </row>
    <row r="98" ht="12">
      <c r="A98" s="23"/>
    </row>
    <row r="99" ht="12">
      <c r="A99" s="23"/>
    </row>
    <row r="100" spans="1:3" ht="12">
      <c r="A100" s="24"/>
      <c r="B100" s="25"/>
      <c r="C100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2"/>
  <sheetViews>
    <sheetView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D76" sqref="AD76"/>
    </sheetView>
  </sheetViews>
  <sheetFormatPr defaultColWidth="11.421875" defaultRowHeight="12.75"/>
  <cols>
    <col min="1" max="1" width="8.421875" style="0" customWidth="1"/>
    <col min="2" max="2" width="9.00390625" style="0" customWidth="1"/>
    <col min="3" max="3" width="9.421875" style="0" customWidth="1"/>
    <col min="4" max="4" width="8.8515625" style="0" customWidth="1"/>
    <col min="5" max="5" width="11.421875" style="0" customWidth="1"/>
    <col min="6" max="6" width="11.140625" style="0" customWidth="1"/>
    <col min="7" max="10" width="8.8515625" style="0" customWidth="1"/>
    <col min="11" max="11" width="10.7109375" style="0" customWidth="1"/>
    <col min="12" max="12" width="11.7109375" style="0" customWidth="1"/>
    <col min="13" max="13" width="16.140625" style="0" customWidth="1"/>
    <col min="14" max="14" width="15.421875" style="0" customWidth="1"/>
    <col min="15" max="17" width="11.7109375" style="0" customWidth="1"/>
    <col min="18" max="23" width="8.8515625" style="0" customWidth="1"/>
    <col min="24" max="24" width="9.421875" style="23" bestFit="1" customWidth="1"/>
    <col min="25" max="25" width="8.421875" style="0" customWidth="1"/>
    <col min="26" max="26" width="7.421875" style="0" customWidth="1"/>
    <col min="27" max="27" width="14.28125" style="0" bestFit="1" customWidth="1"/>
    <col min="28" max="16384" width="8.8515625" style="0" customWidth="1"/>
  </cols>
  <sheetData>
    <row r="1" spans="1:31" ht="12">
      <c r="A1" s="1"/>
      <c r="B1" s="2"/>
      <c r="C1" s="2"/>
      <c r="X1" s="1"/>
      <c r="Y1" s="2"/>
      <c r="Z1" s="2"/>
      <c r="AA1" s="2"/>
      <c r="AB1" s="34"/>
      <c r="AC1" s="34"/>
      <c r="AD1" s="34"/>
      <c r="AE1" s="34"/>
    </row>
    <row r="2" spans="1:31" ht="16.5">
      <c r="A2" s="1"/>
      <c r="B2" s="3"/>
      <c r="C2" s="2"/>
      <c r="X2" s="1"/>
      <c r="Y2" s="54" t="s">
        <v>22</v>
      </c>
      <c r="Z2" s="55"/>
      <c r="AA2" s="2"/>
      <c r="AB2" s="34"/>
      <c r="AC2" s="52" t="s">
        <v>23</v>
      </c>
      <c r="AD2" s="34"/>
      <c r="AE2" s="34"/>
    </row>
    <row r="3" spans="1:31" ht="12">
      <c r="A3" s="6"/>
      <c r="B3" s="7"/>
      <c r="C3" s="7"/>
      <c r="G3" t="s">
        <v>104</v>
      </c>
      <c r="M3" t="s">
        <v>105</v>
      </c>
      <c r="X3" s="6"/>
      <c r="Y3" s="7"/>
      <c r="Z3" s="7"/>
      <c r="AA3" s="35" t="s">
        <v>24</v>
      </c>
      <c r="AB3" s="34"/>
      <c r="AC3" s="53" t="s">
        <v>25</v>
      </c>
      <c r="AD3" s="34"/>
      <c r="AE3" s="34"/>
    </row>
    <row r="4" spans="1:31" ht="12">
      <c r="A4" s="6"/>
      <c r="B4" s="8"/>
      <c r="C4" s="8"/>
      <c r="F4" t="s">
        <v>106</v>
      </c>
      <c r="G4" t="s">
        <v>103</v>
      </c>
      <c r="X4" s="6"/>
      <c r="Y4" s="8"/>
      <c r="Z4" s="8"/>
      <c r="AA4" s="35" t="s">
        <v>26</v>
      </c>
      <c r="AB4" s="34"/>
      <c r="AD4" s="34" t="s">
        <v>27</v>
      </c>
      <c r="AE4" s="36" t="s">
        <v>28</v>
      </c>
    </row>
    <row r="5" spans="1:31" ht="12.75" thickBot="1">
      <c r="A5" s="9" t="s">
        <v>118</v>
      </c>
      <c r="B5" s="9" t="s">
        <v>119</v>
      </c>
      <c r="C5" s="9" t="s">
        <v>120</v>
      </c>
      <c r="D5" t="s">
        <v>20</v>
      </c>
      <c r="E5" t="s">
        <v>21</v>
      </c>
      <c r="F5" s="47" t="s">
        <v>33</v>
      </c>
      <c r="G5" t="s">
        <v>34</v>
      </c>
      <c r="H5" t="s">
        <v>35</v>
      </c>
      <c r="I5" t="s">
        <v>86</v>
      </c>
      <c r="J5" t="s">
        <v>81</v>
      </c>
      <c r="K5" t="s">
        <v>79</v>
      </c>
      <c r="L5" t="s">
        <v>80</v>
      </c>
      <c r="M5" t="s">
        <v>82</v>
      </c>
      <c r="N5" t="s">
        <v>83</v>
      </c>
      <c r="O5" t="s">
        <v>84</v>
      </c>
      <c r="P5" t="s">
        <v>85</v>
      </c>
      <c r="Q5" t="s">
        <v>86</v>
      </c>
      <c r="T5" t="s">
        <v>36</v>
      </c>
      <c r="U5" t="s">
        <v>37</v>
      </c>
      <c r="X5" s="9" t="s">
        <v>118</v>
      </c>
      <c r="Y5" s="9" t="s">
        <v>119</v>
      </c>
      <c r="Z5" s="9" t="s">
        <v>120</v>
      </c>
      <c r="AA5" s="37" t="s">
        <v>29</v>
      </c>
      <c r="AB5" s="34"/>
      <c r="AC5" s="34"/>
      <c r="AD5" s="34" t="s">
        <v>30</v>
      </c>
      <c r="AE5" s="36" t="s">
        <v>31</v>
      </c>
    </row>
    <row r="6" spans="1:31" ht="12">
      <c r="A6" s="11" t="s">
        <v>122</v>
      </c>
      <c r="B6" s="12">
        <v>1</v>
      </c>
      <c r="C6" s="12" t="s">
        <v>123</v>
      </c>
      <c r="D6">
        <v>11.659883720930232</v>
      </c>
      <c r="E6">
        <v>0.472</v>
      </c>
      <c r="F6" s="38">
        <v>156.95596421471168</v>
      </c>
      <c r="G6">
        <f>F6*D6*0.01</f>
        <v>18.30088292050025</v>
      </c>
      <c r="H6">
        <f>F6*E6*0.01</f>
        <v>0.7408321510934391</v>
      </c>
      <c r="I6">
        <f>G6/H6</f>
        <v>24.703143476547105</v>
      </c>
      <c r="J6" t="s">
        <v>46</v>
      </c>
      <c r="K6">
        <f>SUM(G6:G9)</f>
        <v>409.31478118829256</v>
      </c>
      <c r="L6">
        <f>SUM(H6:H9)</f>
        <v>17.68729124626495</v>
      </c>
      <c r="M6">
        <f>AVERAGE(K6:K22)*10</f>
        <v>3987.136566858608</v>
      </c>
      <c r="N6">
        <f>AVERAGE(L6:L22)*10</f>
        <v>184.14605833245045</v>
      </c>
      <c r="O6">
        <f>M6*10</f>
        <v>39871.365668586084</v>
      </c>
      <c r="P6">
        <f>N6*10</f>
        <v>1841.4605833245046</v>
      </c>
      <c r="Q6">
        <f>O6/P6</f>
        <v>21.65203319019938</v>
      </c>
      <c r="X6" s="11" t="s">
        <v>122</v>
      </c>
      <c r="Y6" s="12">
        <v>1</v>
      </c>
      <c r="Z6" s="12" t="s">
        <v>123</v>
      </c>
      <c r="AB6" s="34" t="s">
        <v>122</v>
      </c>
      <c r="AC6" s="34">
        <v>1</v>
      </c>
      <c r="AD6" s="39">
        <v>1565.920233058803</v>
      </c>
      <c r="AE6" s="39">
        <v>16588.353079433542</v>
      </c>
    </row>
    <row r="7" spans="1:31" ht="12">
      <c r="A7" s="1" t="s">
        <v>122</v>
      </c>
      <c r="B7" s="2">
        <v>1</v>
      </c>
      <c r="C7" s="2" t="s">
        <v>124</v>
      </c>
      <c r="D7">
        <v>33.99418604651163</v>
      </c>
      <c r="E7">
        <v>1.5342500000000001</v>
      </c>
      <c r="F7" s="38">
        <v>306.95249343832035</v>
      </c>
      <c r="G7">
        <f>F7*D7*0.01</f>
        <v>104.34600169382902</v>
      </c>
      <c r="H7">
        <f>F7*E7*0.01</f>
        <v>4.709418630577431</v>
      </c>
      <c r="I7">
        <f aca="true" t="shared" si="0" ref="I7:I70">G7/H7</f>
        <v>22.156875376575933</v>
      </c>
      <c r="X7" s="1" t="s">
        <v>122</v>
      </c>
      <c r="Y7" s="2">
        <v>1</v>
      </c>
      <c r="Z7" s="2" t="s">
        <v>124</v>
      </c>
      <c r="AB7" s="34"/>
      <c r="AC7" s="34"/>
      <c r="AD7" s="34"/>
      <c r="AE7" s="34"/>
    </row>
    <row r="8" spans="1:31" ht="12">
      <c r="A8" s="1" t="s">
        <v>122</v>
      </c>
      <c r="B8" s="2">
        <v>1</v>
      </c>
      <c r="C8" s="2" t="s">
        <v>125</v>
      </c>
      <c r="D8">
        <v>24.281976744186046</v>
      </c>
      <c r="E8">
        <v>1.06775</v>
      </c>
      <c r="F8" s="38">
        <v>1024.7852183123455</v>
      </c>
      <c r="G8">
        <f>F8*D8*0.01</f>
        <v>248.83810838845994</v>
      </c>
      <c r="H8">
        <f>F8*E8*0.01</f>
        <v>10.942144168530069</v>
      </c>
      <c r="I8">
        <f t="shared" si="0"/>
        <v>22.741256608930975</v>
      </c>
      <c r="X8" s="1" t="s">
        <v>122</v>
      </c>
      <c r="Y8" s="2">
        <v>1</v>
      </c>
      <c r="Z8" s="2" t="s">
        <v>125</v>
      </c>
      <c r="AB8" s="34"/>
      <c r="AC8" s="34"/>
      <c r="AD8" s="34"/>
      <c r="AE8" s="34"/>
    </row>
    <row r="9" spans="1:31" ht="12">
      <c r="A9" s="1" t="s">
        <v>122</v>
      </c>
      <c r="B9" s="2">
        <v>1</v>
      </c>
      <c r="C9" s="2" t="s">
        <v>126</v>
      </c>
      <c r="D9">
        <v>48.98546511627907</v>
      </c>
      <c r="E9">
        <v>1.67675</v>
      </c>
      <c r="F9" s="38">
        <v>77.22655709342555</v>
      </c>
      <c r="G9">
        <f>F9*D9*0.01</f>
        <v>37.82978818550332</v>
      </c>
      <c r="H9">
        <f>F9*E9*0.01</f>
        <v>1.2948962960640131</v>
      </c>
      <c r="I9">
        <f t="shared" si="0"/>
        <v>29.214531156271995</v>
      </c>
      <c r="X9" s="1" t="s">
        <v>122</v>
      </c>
      <c r="Y9" s="2">
        <v>1</v>
      </c>
      <c r="Z9" s="2" t="s">
        <v>126</v>
      </c>
      <c r="AB9" s="34"/>
      <c r="AC9" s="34"/>
      <c r="AD9" s="34"/>
      <c r="AE9" s="34"/>
    </row>
    <row r="10" spans="1:31" ht="12">
      <c r="A10" s="1" t="s">
        <v>122</v>
      </c>
      <c r="B10" s="2">
        <v>2</v>
      </c>
      <c r="C10" s="2" t="s">
        <v>123</v>
      </c>
      <c r="D10">
        <v>11.308139534883722</v>
      </c>
      <c r="E10">
        <v>0.5375</v>
      </c>
      <c r="F10" s="38">
        <v>303.1634170556907</v>
      </c>
      <c r="G10">
        <f aca="true" t="shared" si="1" ref="G10:G73">F10*D10*0.01</f>
        <v>34.28214221937898</v>
      </c>
      <c r="H10">
        <f aca="true" t="shared" si="2" ref="H10:H73">F10*E10*0.01</f>
        <v>1.6295033666743373</v>
      </c>
      <c r="I10">
        <f t="shared" si="0"/>
        <v>21.038399134667394</v>
      </c>
      <c r="J10" t="s">
        <v>47</v>
      </c>
      <c r="K10">
        <f>SUM(G10:G13)</f>
        <v>340.62409164832957</v>
      </c>
      <c r="L10">
        <f>SUM(H10:H13)</f>
        <v>16.454970621571896</v>
      </c>
      <c r="X10" s="1" t="s">
        <v>122</v>
      </c>
      <c r="Y10" s="2">
        <v>2</v>
      </c>
      <c r="Z10" s="2" t="s">
        <v>123</v>
      </c>
      <c r="AB10" s="34" t="s">
        <v>122</v>
      </c>
      <c r="AC10" s="34">
        <v>2</v>
      </c>
      <c r="AD10" s="39">
        <v>1432.4881635661386</v>
      </c>
      <c r="AE10" s="39"/>
    </row>
    <row r="11" spans="1:31" ht="12">
      <c r="A11" s="1" t="s">
        <v>122</v>
      </c>
      <c r="B11" s="2">
        <v>2</v>
      </c>
      <c r="C11" s="2" t="s">
        <v>124</v>
      </c>
      <c r="D11">
        <v>37.872093023255815</v>
      </c>
      <c r="E11">
        <v>1.663</v>
      </c>
      <c r="F11" s="38">
        <v>154.8131786666667</v>
      </c>
      <c r="G11">
        <f t="shared" si="1"/>
        <v>58.63099103689923</v>
      </c>
      <c r="H11">
        <f t="shared" si="2"/>
        <v>2.574543161226667</v>
      </c>
      <c r="I11">
        <f t="shared" si="0"/>
        <v>22.773357199793033</v>
      </c>
      <c r="X11" s="1" t="s">
        <v>122</v>
      </c>
      <c r="Y11" s="2">
        <v>2</v>
      </c>
      <c r="Z11" s="2" t="s">
        <v>124</v>
      </c>
      <c r="AB11" s="34"/>
      <c r="AC11" s="34"/>
      <c r="AD11" s="34"/>
      <c r="AE11" s="34"/>
    </row>
    <row r="12" spans="1:31" ht="12">
      <c r="A12" s="1" t="s">
        <v>122</v>
      </c>
      <c r="B12" s="2">
        <v>2</v>
      </c>
      <c r="C12" s="2" t="s">
        <v>125</v>
      </c>
      <c r="D12" s="51">
        <v>24.271317829457363</v>
      </c>
      <c r="E12" s="51">
        <v>1.2378333333333333</v>
      </c>
      <c r="F12" s="40">
        <v>928.6533631193719</v>
      </c>
      <c r="G12">
        <f t="shared" si="1"/>
        <v>225.39640929664756</v>
      </c>
      <c r="H12">
        <f t="shared" si="2"/>
        <v>11.495180879812624</v>
      </c>
      <c r="I12">
        <f t="shared" si="0"/>
        <v>19.607904534367066</v>
      </c>
      <c r="S12" t="s">
        <v>38</v>
      </c>
      <c r="T12">
        <f>AVERAGE(D8,D20,D24)</f>
        <v>24.271317829457363</v>
      </c>
      <c r="U12">
        <f>AVERAGE(E8,E20,E24)</f>
        <v>1.2378333333333333</v>
      </c>
      <c r="X12" s="1"/>
      <c r="Y12" s="2"/>
      <c r="Z12" s="2"/>
      <c r="AB12" s="34"/>
      <c r="AC12" s="34"/>
      <c r="AD12" s="34"/>
      <c r="AE12" s="34"/>
    </row>
    <row r="13" spans="1:31" ht="12">
      <c r="A13" s="1" t="s">
        <v>122</v>
      </c>
      <c r="B13" s="2">
        <v>2</v>
      </c>
      <c r="C13" s="2" t="s">
        <v>126</v>
      </c>
      <c r="D13">
        <v>48.65988372093024</v>
      </c>
      <c r="E13">
        <v>1.6480000000000001</v>
      </c>
      <c r="F13" s="38">
        <v>45.85820472440943</v>
      </c>
      <c r="G13">
        <f t="shared" si="1"/>
        <v>22.31454909540377</v>
      </c>
      <c r="H13">
        <f t="shared" si="2"/>
        <v>0.7557432138582675</v>
      </c>
      <c r="I13">
        <f t="shared" si="0"/>
        <v>29.526628471438254</v>
      </c>
      <c r="X13" s="28" t="s">
        <v>122</v>
      </c>
      <c r="Y13" s="29">
        <v>2</v>
      </c>
      <c r="Z13" s="29" t="s">
        <v>125</v>
      </c>
      <c r="AB13" s="34"/>
      <c r="AC13" s="34"/>
      <c r="AD13" s="34"/>
      <c r="AE13" s="34"/>
    </row>
    <row r="14" spans="1:31" ht="12">
      <c r="A14" s="1" t="s">
        <v>122</v>
      </c>
      <c r="B14" s="2">
        <v>3</v>
      </c>
      <c r="C14" s="2" t="s">
        <v>123</v>
      </c>
      <c r="D14">
        <v>11.811046511627907</v>
      </c>
      <c r="E14">
        <v>0.57875</v>
      </c>
      <c r="F14" s="38">
        <v>463.77848191342156</v>
      </c>
      <c r="G14">
        <f t="shared" si="1"/>
        <v>54.77709220971604</v>
      </c>
      <c r="H14">
        <f t="shared" si="2"/>
        <v>2.6841179640739274</v>
      </c>
      <c r="I14">
        <f t="shared" si="0"/>
        <v>20.40785574363353</v>
      </c>
      <c r="J14" t="s">
        <v>48</v>
      </c>
      <c r="K14">
        <f>SUM(G14:G17)</f>
        <v>414.66250511189503</v>
      </c>
      <c r="L14">
        <f>SUM(H14:H17)</f>
        <v>19.452184541442136</v>
      </c>
      <c r="X14" s="1" t="s">
        <v>122</v>
      </c>
      <c r="Y14" s="2">
        <v>2</v>
      </c>
      <c r="Z14" s="2" t="s">
        <v>126</v>
      </c>
      <c r="AC14" s="34"/>
      <c r="AD14" s="34"/>
      <c r="AE14" s="34"/>
    </row>
    <row r="15" spans="1:31" ht="12">
      <c r="A15" s="1" t="s">
        <v>122</v>
      </c>
      <c r="B15" s="2">
        <v>3</v>
      </c>
      <c r="C15" s="2" t="s">
        <v>124</v>
      </c>
      <c r="D15">
        <v>46.549418604651166</v>
      </c>
      <c r="E15">
        <v>1.9260000000000002</v>
      </c>
      <c r="F15" s="38">
        <v>201.5932557293561</v>
      </c>
      <c r="G15">
        <f t="shared" si="1"/>
        <v>93.84048848820288</v>
      </c>
      <c r="H15">
        <f t="shared" si="2"/>
        <v>3.882686105347399</v>
      </c>
      <c r="I15">
        <f t="shared" si="0"/>
        <v>24.16896085392064</v>
      </c>
      <c r="X15" s="1" t="s">
        <v>122</v>
      </c>
      <c r="Y15" s="2">
        <v>3</v>
      </c>
      <c r="Z15" s="2" t="s">
        <v>123</v>
      </c>
      <c r="AB15" t="s">
        <v>122</v>
      </c>
      <c r="AC15" s="34">
        <v>3</v>
      </c>
      <c r="AD15" s="39">
        <v>1675.525882952282</v>
      </c>
      <c r="AE15" s="39"/>
    </row>
    <row r="16" spans="1:31" ht="12">
      <c r="A16" s="1" t="s">
        <v>122</v>
      </c>
      <c r="B16" s="2">
        <v>3</v>
      </c>
      <c r="C16" s="2" t="s">
        <v>125</v>
      </c>
      <c r="D16" s="51">
        <v>24.271317829457363</v>
      </c>
      <c r="E16" s="51">
        <v>1.2378333333333333</v>
      </c>
      <c r="F16" s="40">
        <v>928.6533631193719</v>
      </c>
      <c r="G16">
        <f t="shared" si="1"/>
        <v>225.39640929664756</v>
      </c>
      <c r="H16">
        <f t="shared" si="2"/>
        <v>11.495180879812624</v>
      </c>
      <c r="I16">
        <f t="shared" si="0"/>
        <v>19.607904534367066</v>
      </c>
      <c r="X16" s="1"/>
      <c r="Y16" s="2"/>
      <c r="Z16" s="2"/>
      <c r="AC16" s="34"/>
      <c r="AD16" s="39"/>
      <c r="AE16" s="39"/>
    </row>
    <row r="17" spans="1:31" ht="12">
      <c r="A17" s="1" t="s">
        <v>122</v>
      </c>
      <c r="B17" s="2">
        <v>3</v>
      </c>
      <c r="C17" s="2" t="s">
        <v>126</v>
      </c>
      <c r="D17">
        <v>49.875</v>
      </c>
      <c r="E17">
        <v>1.70575</v>
      </c>
      <c r="F17" s="38">
        <v>81.50078219013238</v>
      </c>
      <c r="G17">
        <f t="shared" si="1"/>
        <v>40.64851511732853</v>
      </c>
      <c r="H17">
        <f t="shared" si="2"/>
        <v>1.3901995922081833</v>
      </c>
      <c r="I17">
        <f t="shared" si="0"/>
        <v>29.239337534808733</v>
      </c>
      <c r="X17" s="1" t="s">
        <v>122</v>
      </c>
      <c r="Y17" s="2">
        <v>3</v>
      </c>
      <c r="Z17" s="2" t="s">
        <v>124</v>
      </c>
      <c r="AB17" s="34"/>
      <c r="AC17" s="34"/>
      <c r="AD17" s="34"/>
      <c r="AE17" s="34"/>
    </row>
    <row r="18" spans="1:31" ht="12">
      <c r="A18" s="1" t="s">
        <v>122</v>
      </c>
      <c r="B18" s="2">
        <v>4</v>
      </c>
      <c r="C18" s="2" t="s">
        <v>123</v>
      </c>
      <c r="D18">
        <v>9.933139534883722</v>
      </c>
      <c r="E18">
        <v>0.47824999999999995</v>
      </c>
      <c r="F18" s="38">
        <v>574.0224519728977</v>
      </c>
      <c r="G18">
        <f t="shared" si="1"/>
        <v>57.01845111602883</v>
      </c>
      <c r="H18">
        <f t="shared" si="2"/>
        <v>2.7452623765603827</v>
      </c>
      <c r="I18">
        <f t="shared" si="0"/>
        <v>20.769763794843122</v>
      </c>
      <c r="J18" t="s">
        <v>49</v>
      </c>
      <c r="K18">
        <f>SUM(G18:G21)</f>
        <v>466.9379584938557</v>
      </c>
      <c r="L18">
        <f>SUM(H18:H21)</f>
        <v>19.96141249312494</v>
      </c>
      <c r="X18" s="28" t="s">
        <v>122</v>
      </c>
      <c r="Y18" s="29">
        <v>3</v>
      </c>
      <c r="Z18" s="29" t="s">
        <v>125</v>
      </c>
      <c r="AB18" s="34"/>
      <c r="AC18" s="34"/>
      <c r="AD18" s="34"/>
      <c r="AE18" s="34"/>
    </row>
    <row r="19" spans="1:31" ht="12">
      <c r="A19" s="1" t="s">
        <v>122</v>
      </c>
      <c r="B19" s="2">
        <v>4</v>
      </c>
      <c r="C19" s="2" t="s">
        <v>124</v>
      </c>
      <c r="D19">
        <v>47.23837209302326</v>
      </c>
      <c r="E19">
        <v>1.8935</v>
      </c>
      <c r="F19" s="38">
        <v>213.35354824751184</v>
      </c>
      <c r="G19">
        <f t="shared" si="1"/>
        <v>100.78474299482754</v>
      </c>
      <c r="H19">
        <f t="shared" si="2"/>
        <v>4.039849436066636</v>
      </c>
      <c r="I19">
        <f t="shared" si="0"/>
        <v>24.94764831952641</v>
      </c>
      <c r="X19" s="1" t="s">
        <v>122</v>
      </c>
      <c r="Y19" s="2">
        <v>3</v>
      </c>
      <c r="Z19" s="2" t="s">
        <v>126</v>
      </c>
      <c r="AB19" s="34"/>
      <c r="AC19" s="34"/>
      <c r="AD19" s="34"/>
      <c r="AE19" s="34"/>
    </row>
    <row r="20" spans="1:31" ht="12">
      <c r="A20" s="1" t="s">
        <v>122</v>
      </c>
      <c r="B20" s="2">
        <v>4</v>
      </c>
      <c r="C20" s="2" t="s">
        <v>125</v>
      </c>
      <c r="D20">
        <v>24.866279069767444</v>
      </c>
      <c r="E20">
        <v>1.0835</v>
      </c>
      <c r="F20" s="38">
        <v>1120.1275651691628</v>
      </c>
      <c r="G20">
        <f t="shared" si="1"/>
        <v>278.53404629235524</v>
      </c>
      <c r="H20">
        <f t="shared" si="2"/>
        <v>12.136582168607879</v>
      </c>
      <c r="I20">
        <f t="shared" si="0"/>
        <v>22.949957609383894</v>
      </c>
      <c r="X20" s="1" t="s">
        <v>122</v>
      </c>
      <c r="Y20" s="2">
        <v>4</v>
      </c>
      <c r="Z20" s="2" t="s">
        <v>123</v>
      </c>
      <c r="AB20" s="34" t="s">
        <v>122</v>
      </c>
      <c r="AC20" s="34">
        <v>4</v>
      </c>
      <c r="AD20" s="39">
        <v>1907.5035653895725</v>
      </c>
      <c r="AE20" s="39"/>
    </row>
    <row r="21" spans="1:31" ht="12">
      <c r="A21" s="1" t="s">
        <v>122</v>
      </c>
      <c r="B21" s="2">
        <v>4</v>
      </c>
      <c r="C21" s="2" t="s">
        <v>126</v>
      </c>
      <c r="D21" s="51">
        <v>48.012354651162795</v>
      </c>
      <c r="E21" s="51">
        <v>1.6313125</v>
      </c>
      <c r="F21" s="40">
        <v>63.73509133841875</v>
      </c>
      <c r="G21">
        <f t="shared" si="1"/>
        <v>30.60071809064415</v>
      </c>
      <c r="H21">
        <f t="shared" si="2"/>
        <v>1.0397185118900423</v>
      </c>
      <c r="I21">
        <f t="shared" si="0"/>
        <v>29.431733436213356</v>
      </c>
      <c r="S21" t="s">
        <v>39</v>
      </c>
      <c r="T21">
        <f>AVERAGE(D9,D13,D17,D25)</f>
        <v>48.012354651162795</v>
      </c>
      <c r="U21">
        <f>AVERAGE(E9,E13,E17,E25)</f>
        <v>1.6313125</v>
      </c>
      <c r="X21" s="1"/>
      <c r="Y21" s="2"/>
      <c r="Z21" s="2"/>
      <c r="AB21" s="34"/>
      <c r="AC21" s="34"/>
      <c r="AD21" s="39"/>
      <c r="AE21" s="39"/>
    </row>
    <row r="22" spans="1:31" ht="12">
      <c r="A22" s="1" t="s">
        <v>122</v>
      </c>
      <c r="B22" s="2">
        <v>5</v>
      </c>
      <c r="C22" s="2" t="s">
        <v>123</v>
      </c>
      <c r="D22">
        <v>13.694767441860465</v>
      </c>
      <c r="E22">
        <v>0.57175</v>
      </c>
      <c r="F22" s="38">
        <v>836.2807951024108</v>
      </c>
      <c r="G22">
        <f t="shared" si="1"/>
        <v>114.52671005021679</v>
      </c>
      <c r="H22">
        <f t="shared" si="2"/>
        <v>4.781435445998034</v>
      </c>
      <c r="I22">
        <f t="shared" si="0"/>
        <v>23.952369815234743</v>
      </c>
      <c r="J22" t="s">
        <v>50</v>
      </c>
      <c r="K22">
        <f>SUM(G22:G25)</f>
        <v>362.0289469869315</v>
      </c>
      <c r="L22">
        <f>SUM(H22:H25)</f>
        <v>18.517170263821303</v>
      </c>
      <c r="X22" s="1" t="s">
        <v>122</v>
      </c>
      <c r="Y22" s="2">
        <v>4</v>
      </c>
      <c r="Z22" s="2" t="s">
        <v>124</v>
      </c>
      <c r="AB22" s="34"/>
      <c r="AC22" s="34"/>
      <c r="AD22" s="34"/>
      <c r="AE22" s="34"/>
    </row>
    <row r="23" spans="1:31" ht="12">
      <c r="A23" s="1" t="s">
        <v>122</v>
      </c>
      <c r="B23" s="2">
        <v>5</v>
      </c>
      <c r="C23" s="2" t="s">
        <v>124</v>
      </c>
      <c r="D23">
        <v>39.64825581395348</v>
      </c>
      <c r="E23">
        <v>1.604</v>
      </c>
      <c r="F23" s="38">
        <v>185.05577242524924</v>
      </c>
      <c r="G23">
        <f t="shared" si="1"/>
        <v>73.37138604965041</v>
      </c>
      <c r="H23">
        <f t="shared" si="2"/>
        <v>2.968294589700998</v>
      </c>
      <c r="I23">
        <f t="shared" si="0"/>
        <v>24.71836397378646</v>
      </c>
      <c r="X23" s="1" t="s">
        <v>122</v>
      </c>
      <c r="Y23" s="2">
        <v>4</v>
      </c>
      <c r="Z23" s="2" t="s">
        <v>125</v>
      </c>
      <c r="AB23" s="34"/>
      <c r="AC23" s="34"/>
      <c r="AD23" s="34"/>
      <c r="AE23" s="34"/>
    </row>
    <row r="24" spans="1:31" ht="12">
      <c r="A24" s="1" t="s">
        <v>122</v>
      </c>
      <c r="B24" s="2">
        <v>5</v>
      </c>
      <c r="C24" s="2" t="s">
        <v>125</v>
      </c>
      <c r="D24">
        <v>23.665697674418606</v>
      </c>
      <c r="E24">
        <v>1.5622500000000001</v>
      </c>
      <c r="F24" s="38">
        <v>641.0473058766075</v>
      </c>
      <c r="G24">
        <f t="shared" si="1"/>
        <v>151.70831735876342</v>
      </c>
      <c r="H24">
        <f t="shared" si="2"/>
        <v>10.014761536057303</v>
      </c>
      <c r="I24">
        <f t="shared" si="0"/>
        <v>15.148470266870602</v>
      </c>
      <c r="X24" s="28" t="s">
        <v>122</v>
      </c>
      <c r="Y24" s="29">
        <v>4</v>
      </c>
      <c r="Z24" s="29" t="s">
        <v>126</v>
      </c>
      <c r="AB24" s="34"/>
      <c r="AC24" s="34"/>
      <c r="AD24" s="34"/>
      <c r="AE24" s="34"/>
    </row>
    <row r="25" spans="1:31" ht="12">
      <c r="A25" s="1" t="s">
        <v>122</v>
      </c>
      <c r="B25" s="2">
        <v>5</v>
      </c>
      <c r="C25" s="2" t="s">
        <v>126</v>
      </c>
      <c r="D25">
        <v>44.529069767441854</v>
      </c>
      <c r="E25">
        <v>1.49475</v>
      </c>
      <c r="F25" s="38">
        <v>50.35482134570762</v>
      </c>
      <c r="G25">
        <f t="shared" si="1"/>
        <v>22.42253352830085</v>
      </c>
      <c r="H25">
        <f t="shared" si="2"/>
        <v>0.7526786920649647</v>
      </c>
      <c r="I25">
        <f t="shared" si="0"/>
        <v>29.790312605748017</v>
      </c>
      <c r="X25" s="1" t="s">
        <v>122</v>
      </c>
      <c r="Y25" s="2">
        <v>5</v>
      </c>
      <c r="Z25" s="2" t="s">
        <v>123</v>
      </c>
      <c r="AB25" s="34" t="s">
        <v>122</v>
      </c>
      <c r="AC25" s="34">
        <v>5</v>
      </c>
      <c r="AD25" s="39">
        <v>1712.7386947499751</v>
      </c>
      <c r="AE25" s="39"/>
    </row>
    <row r="26" spans="1:31" ht="12">
      <c r="A26" s="13" t="s">
        <v>127</v>
      </c>
      <c r="B26" s="14">
        <v>1</v>
      </c>
      <c r="C26" s="14" t="s">
        <v>123</v>
      </c>
      <c r="D26">
        <v>9.023255813953488</v>
      </c>
      <c r="E26">
        <v>0.73325</v>
      </c>
      <c r="F26" s="38">
        <v>606.4647722849355</v>
      </c>
      <c r="G26">
        <f t="shared" si="1"/>
        <v>54.72286782478023</v>
      </c>
      <c r="H26">
        <f t="shared" si="2"/>
        <v>4.44690294277929</v>
      </c>
      <c r="I26">
        <f t="shared" si="0"/>
        <v>12.305838136997597</v>
      </c>
      <c r="J26" t="s">
        <v>51</v>
      </c>
      <c r="K26">
        <f>SUM(G26:G28)</f>
        <v>749.7000555664466</v>
      </c>
      <c r="L26">
        <f>SUM(H26:H28)</f>
        <v>33.769312375799636</v>
      </c>
      <c r="M26">
        <f>AVERAGE(K26:K32)*10</f>
        <v>5843.475649915371</v>
      </c>
      <c r="N26">
        <f>AVERAGE(L26:L32)*10</f>
        <v>239.35159581348103</v>
      </c>
      <c r="O26">
        <f>M26*10</f>
        <v>58434.75649915371</v>
      </c>
      <c r="P26">
        <f>N26*10</f>
        <v>2393.5159581348103</v>
      </c>
      <c r="Q26">
        <f>O26/P26</f>
        <v>24.413773511955203</v>
      </c>
      <c r="X26" s="1" t="s">
        <v>122</v>
      </c>
      <c r="Y26" s="2">
        <v>5</v>
      </c>
      <c r="Z26" s="2" t="s">
        <v>124</v>
      </c>
      <c r="AB26" s="34"/>
      <c r="AC26" s="34"/>
      <c r="AD26" s="34"/>
      <c r="AE26" s="34"/>
    </row>
    <row r="27" spans="1:31" ht="12">
      <c r="A27" s="1" t="s">
        <v>127</v>
      </c>
      <c r="B27" s="2">
        <v>1</v>
      </c>
      <c r="C27" s="2" t="s">
        <v>125</v>
      </c>
      <c r="D27">
        <v>39.06976744186046</v>
      </c>
      <c r="E27">
        <v>1.6705</v>
      </c>
      <c r="F27">
        <v>1705.1439806122667</v>
      </c>
      <c r="G27">
        <f t="shared" si="1"/>
        <v>666.1957877740948</v>
      </c>
      <c r="H27">
        <f t="shared" si="2"/>
        <v>28.484430196127914</v>
      </c>
      <c r="I27">
        <f t="shared" si="0"/>
        <v>23.38806790892575</v>
      </c>
      <c r="X27" s="1" t="s">
        <v>122</v>
      </c>
      <c r="Y27" s="2">
        <v>5</v>
      </c>
      <c r="Z27" s="2" t="s">
        <v>125</v>
      </c>
      <c r="AB27" s="34"/>
      <c r="AC27" s="34"/>
      <c r="AD27" s="34"/>
      <c r="AE27" s="34"/>
    </row>
    <row r="28" spans="1:31" ht="12">
      <c r="A28" s="1" t="s">
        <v>127</v>
      </c>
      <c r="B28" s="2">
        <v>1</v>
      </c>
      <c r="C28" s="2" t="s">
        <v>126</v>
      </c>
      <c r="D28">
        <v>50.52325581395348</v>
      </c>
      <c r="E28">
        <v>1.471</v>
      </c>
      <c r="F28" s="38">
        <v>56.96663745019919</v>
      </c>
      <c r="G28">
        <f t="shared" si="1"/>
        <v>28.781399967571566</v>
      </c>
      <c r="H28">
        <f t="shared" si="2"/>
        <v>0.83797923689243</v>
      </c>
      <c r="I28">
        <f t="shared" si="0"/>
        <v>34.346197018323245</v>
      </c>
      <c r="X28" s="1" t="s">
        <v>122</v>
      </c>
      <c r="Y28" s="2">
        <v>5</v>
      </c>
      <c r="Z28" s="2" t="s">
        <v>126</v>
      </c>
      <c r="AB28" s="34"/>
      <c r="AC28" s="34"/>
      <c r="AD28" s="34"/>
      <c r="AE28" s="34"/>
    </row>
    <row r="29" spans="1:31" ht="12">
      <c r="A29" s="1" t="s">
        <v>127</v>
      </c>
      <c r="B29" s="2">
        <v>3</v>
      </c>
      <c r="C29" s="2" t="s">
        <v>124</v>
      </c>
      <c r="D29">
        <v>48.68604651162791</v>
      </c>
      <c r="E29">
        <v>1.62625</v>
      </c>
      <c r="F29" s="38">
        <v>288.17512404895785</v>
      </c>
      <c r="G29">
        <f t="shared" si="1"/>
        <v>140.30107492941704</v>
      </c>
      <c r="H29">
        <f t="shared" si="2"/>
        <v>4.6864479548461775</v>
      </c>
      <c r="I29">
        <f t="shared" si="0"/>
        <v>29.93761507248449</v>
      </c>
      <c r="J29" t="s">
        <v>52</v>
      </c>
      <c r="K29">
        <f>SUM(G29:G31)</f>
        <v>716.4858093556438</v>
      </c>
      <c r="L29">
        <f>SUM(H29:H31)</f>
        <v>26.602162797427848</v>
      </c>
      <c r="X29" s="1" t="s">
        <v>127</v>
      </c>
      <c r="Y29" s="2">
        <v>1</v>
      </c>
      <c r="Z29" s="2" t="s">
        <v>123</v>
      </c>
      <c r="AB29" s="34" t="s">
        <v>127</v>
      </c>
      <c r="AC29" s="34">
        <v>1</v>
      </c>
      <c r="AD29" s="39">
        <v>2368.5753903474015</v>
      </c>
      <c r="AE29" s="39">
        <v>18772.647990150126</v>
      </c>
    </row>
    <row r="30" spans="1:31" ht="12">
      <c r="A30" s="1" t="s">
        <v>127</v>
      </c>
      <c r="B30" s="2">
        <v>3</v>
      </c>
      <c r="C30" s="2" t="s">
        <v>125</v>
      </c>
      <c r="D30">
        <v>42.56104651162791</v>
      </c>
      <c r="E30">
        <v>1.63775</v>
      </c>
      <c r="F30">
        <v>1283.5038566329802</v>
      </c>
      <c r="G30">
        <f t="shared" si="1"/>
        <v>546.2726734001006</v>
      </c>
      <c r="H30">
        <f t="shared" si="2"/>
        <v>21.020584412006635</v>
      </c>
      <c r="I30">
        <f t="shared" si="0"/>
        <v>25.987511226761047</v>
      </c>
      <c r="X30" s="1" t="s">
        <v>127</v>
      </c>
      <c r="Y30" s="2">
        <v>1</v>
      </c>
      <c r="Z30" s="2" t="s">
        <v>125</v>
      </c>
      <c r="AA30" s="50">
        <v>279.33429793658786</v>
      </c>
      <c r="AB30" s="34"/>
      <c r="AC30" s="34"/>
      <c r="AD30" s="34"/>
      <c r="AE30" s="34"/>
    </row>
    <row r="31" spans="1:31" ht="12">
      <c r="A31" s="1" t="s">
        <v>127</v>
      </c>
      <c r="B31" s="2">
        <v>3</v>
      </c>
      <c r="C31" s="2" t="s">
        <v>126</v>
      </c>
      <c r="D31">
        <v>49.25581395348837</v>
      </c>
      <c r="E31">
        <v>1.474</v>
      </c>
      <c r="F31" s="38">
        <v>60.72798036465642</v>
      </c>
      <c r="G31">
        <f t="shared" si="1"/>
        <v>29.91206102612611</v>
      </c>
      <c r="H31">
        <f t="shared" si="2"/>
        <v>0.8951304305750355</v>
      </c>
      <c r="I31">
        <f t="shared" si="0"/>
        <v>33.41642737685778</v>
      </c>
      <c r="X31" s="1" t="s">
        <v>127</v>
      </c>
      <c r="Y31" s="2">
        <v>1</v>
      </c>
      <c r="Z31" s="2" t="s">
        <v>126</v>
      </c>
      <c r="AB31" s="34"/>
      <c r="AC31" s="34"/>
      <c r="AD31" s="34"/>
      <c r="AE31" s="34"/>
    </row>
    <row r="32" spans="1:31" ht="12">
      <c r="A32" s="1" t="s">
        <v>127</v>
      </c>
      <c r="B32" s="2">
        <v>5</v>
      </c>
      <c r="C32" s="2" t="s">
        <v>123</v>
      </c>
      <c r="D32">
        <v>9.677325581395348</v>
      </c>
      <c r="E32">
        <v>0.395</v>
      </c>
      <c r="F32" s="38">
        <v>1134.0231052244294</v>
      </c>
      <c r="G32">
        <f t="shared" si="1"/>
        <v>109.74310806081759</v>
      </c>
      <c r="H32">
        <f t="shared" si="2"/>
        <v>4.4793912656364965</v>
      </c>
      <c r="I32">
        <f t="shared" si="0"/>
        <v>24.49955843391227</v>
      </c>
      <c r="J32" t="s">
        <v>53</v>
      </c>
      <c r="K32">
        <f>SUM(G32:G35)</f>
        <v>286.8568300525208</v>
      </c>
      <c r="L32">
        <f>SUM(H32:H35)</f>
        <v>11.434003570816824</v>
      </c>
      <c r="X32" s="1" t="s">
        <v>127</v>
      </c>
      <c r="Y32" s="2">
        <v>3</v>
      </c>
      <c r="Z32" s="2" t="s">
        <v>124</v>
      </c>
      <c r="AB32" s="34" t="s">
        <v>127</v>
      </c>
      <c r="AC32" s="34">
        <v>3</v>
      </c>
      <c r="AD32" s="39">
        <v>1632.4069610465942</v>
      </c>
      <c r="AE32" s="39"/>
    </row>
    <row r="33" spans="1:31" ht="12">
      <c r="A33" s="1" t="s">
        <v>127</v>
      </c>
      <c r="B33" s="2">
        <v>5</v>
      </c>
      <c r="C33" s="2" t="s">
        <v>124</v>
      </c>
      <c r="D33">
        <v>47.901162790697676</v>
      </c>
      <c r="E33">
        <v>1.78875</v>
      </c>
      <c r="F33" s="38">
        <v>96.28210818307905</v>
      </c>
      <c r="G33">
        <f t="shared" si="1"/>
        <v>46.120249379092336</v>
      </c>
      <c r="H33">
        <f t="shared" si="2"/>
        <v>1.7222462101248266</v>
      </c>
      <c r="I33">
        <f t="shared" si="0"/>
        <v>26.77912664748996</v>
      </c>
      <c r="X33" s="48" t="s">
        <v>127</v>
      </c>
      <c r="Y33" s="49">
        <v>3</v>
      </c>
      <c r="Z33" s="49" t="s">
        <v>125</v>
      </c>
      <c r="AA33" s="50">
        <v>697.8442156370334</v>
      </c>
      <c r="AB33" s="34"/>
      <c r="AC33" s="34"/>
      <c r="AD33" s="34"/>
      <c r="AE33" s="34"/>
    </row>
    <row r="34" spans="1:31" ht="12">
      <c r="A34" s="1" t="s">
        <v>127</v>
      </c>
      <c r="B34" s="2">
        <v>5</v>
      </c>
      <c r="C34" s="2" t="s">
        <v>125</v>
      </c>
      <c r="D34">
        <v>31.02906976744186</v>
      </c>
      <c r="E34">
        <v>1.29975</v>
      </c>
      <c r="F34" s="38">
        <v>361.8374561133354</v>
      </c>
      <c r="G34">
        <f t="shared" si="1"/>
        <v>112.27479670214368</v>
      </c>
      <c r="H34">
        <f t="shared" si="2"/>
        <v>4.702982335833077</v>
      </c>
      <c r="I34">
        <f t="shared" si="0"/>
        <v>23.87310618768368</v>
      </c>
      <c r="X34" s="48" t="s">
        <v>127</v>
      </c>
      <c r="Y34" s="49">
        <v>3</v>
      </c>
      <c r="Z34" s="49" t="s">
        <v>125</v>
      </c>
      <c r="AA34" s="50">
        <v>585.6596409959468</v>
      </c>
      <c r="AB34" s="34"/>
      <c r="AC34" s="34"/>
      <c r="AD34" s="34"/>
      <c r="AE34" s="34"/>
    </row>
    <row r="35" spans="1:31" ht="12">
      <c r="A35" s="1" t="s">
        <v>127</v>
      </c>
      <c r="B35" s="2">
        <v>5</v>
      </c>
      <c r="C35" s="2" t="s">
        <v>126</v>
      </c>
      <c r="D35">
        <v>48.406976744186046</v>
      </c>
      <c r="E35">
        <v>1.369</v>
      </c>
      <c r="F35" s="38">
        <v>38.66937613019888</v>
      </c>
      <c r="G35">
        <f t="shared" si="1"/>
        <v>18.7186759104672</v>
      </c>
      <c r="H35">
        <f t="shared" si="2"/>
        <v>0.5293837592224226</v>
      </c>
      <c r="I35">
        <f t="shared" si="0"/>
        <v>35.35936942599419</v>
      </c>
      <c r="X35" s="1" t="s">
        <v>127</v>
      </c>
      <c r="Y35" s="2">
        <v>3</v>
      </c>
      <c r="Z35" s="2" t="s">
        <v>126</v>
      </c>
      <c r="AB35" s="34"/>
      <c r="AC35" s="34"/>
      <c r="AD35" s="34"/>
      <c r="AE35" s="34"/>
    </row>
    <row r="36" spans="1:31" ht="12">
      <c r="A36" s="1" t="s">
        <v>131</v>
      </c>
      <c r="B36" s="2">
        <v>1</v>
      </c>
      <c r="C36" s="2" t="s">
        <v>123</v>
      </c>
      <c r="D36">
        <v>25.03488372093023</v>
      </c>
      <c r="E36">
        <v>1.05225</v>
      </c>
      <c r="F36" s="38">
        <v>19.823002588438285</v>
      </c>
      <c r="G36">
        <f t="shared" si="1"/>
        <v>4.962665648012515</v>
      </c>
      <c r="H36">
        <f t="shared" si="2"/>
        <v>0.20858754473684182</v>
      </c>
      <c r="I36">
        <f t="shared" si="0"/>
        <v>23.791764049351617</v>
      </c>
      <c r="J36" t="s">
        <v>54</v>
      </c>
      <c r="K36">
        <f>SUM(G36:G38)</f>
        <v>221.32090527290688</v>
      </c>
      <c r="L36">
        <f>SUM(H36:H38)</f>
        <v>8.076792603234798</v>
      </c>
      <c r="M36">
        <f>AVERAGE(K36:K49)*10</f>
        <v>2097.1894732005767</v>
      </c>
      <c r="N36">
        <f>AVERAGE(L36:L49)*10</f>
        <v>83.01278039917815</v>
      </c>
      <c r="O36">
        <f>M36*10</f>
        <v>20971.894732005767</v>
      </c>
      <c r="P36">
        <f>N36*10</f>
        <v>830.1278039917815</v>
      </c>
      <c r="Q36">
        <f>O36/P36</f>
        <v>25.263452966109053</v>
      </c>
      <c r="X36" s="1" t="s">
        <v>127</v>
      </c>
      <c r="Y36" s="2">
        <v>5</v>
      </c>
      <c r="Z36" s="2" t="s">
        <v>123</v>
      </c>
      <c r="AB36" s="34" t="s">
        <v>127</v>
      </c>
      <c r="AC36" s="34">
        <v>5</v>
      </c>
      <c r="AD36" s="39">
        <v>1630.8120456510426</v>
      </c>
      <c r="AE36" s="39"/>
    </row>
    <row r="37" spans="1:31" ht="12">
      <c r="A37" s="13" t="s">
        <v>131</v>
      </c>
      <c r="B37" s="14">
        <v>1</v>
      </c>
      <c r="C37" s="14" t="s">
        <v>124</v>
      </c>
      <c r="D37">
        <v>43.52906976744186</v>
      </c>
      <c r="E37">
        <v>1.50675</v>
      </c>
      <c r="F37" s="38">
        <v>369.64002229654386</v>
      </c>
      <c r="G37">
        <f t="shared" si="1"/>
        <v>160.90086319385023</v>
      </c>
      <c r="H37">
        <f t="shared" si="2"/>
        <v>5.569551035953175</v>
      </c>
      <c r="I37">
        <f t="shared" si="0"/>
        <v>28.889377645556234</v>
      </c>
      <c r="W37" s="46"/>
      <c r="X37" s="1" t="s">
        <v>127</v>
      </c>
      <c r="Y37" s="2">
        <v>5</v>
      </c>
      <c r="Z37" s="2" t="s">
        <v>124</v>
      </c>
      <c r="AB37" s="34"/>
      <c r="AC37" s="34"/>
      <c r="AD37" s="34"/>
      <c r="AE37" s="34"/>
    </row>
    <row r="38" spans="1:31" ht="12">
      <c r="A38" s="13" t="s">
        <v>131</v>
      </c>
      <c r="B38" s="14">
        <v>1</v>
      </c>
      <c r="C38" s="14" t="s">
        <v>125</v>
      </c>
      <c r="D38">
        <v>36.26744186046511</v>
      </c>
      <c r="E38">
        <v>1.50325</v>
      </c>
      <c r="F38" s="38">
        <v>152.91229153798645</v>
      </c>
      <c r="G38">
        <f t="shared" si="1"/>
        <v>55.45737643104415</v>
      </c>
      <c r="H38">
        <f t="shared" si="2"/>
        <v>2.298654022544781</v>
      </c>
      <c r="I38">
        <f t="shared" si="0"/>
        <v>24.126021527001576</v>
      </c>
      <c r="X38" s="1" t="s">
        <v>127</v>
      </c>
      <c r="Y38" s="2">
        <v>5</v>
      </c>
      <c r="Z38" s="2" t="s">
        <v>125</v>
      </c>
      <c r="AB38" s="34"/>
      <c r="AC38" s="34"/>
      <c r="AD38" s="34"/>
      <c r="AE38" s="34"/>
    </row>
    <row r="39" spans="1:31" ht="12">
      <c r="A39" s="1" t="s">
        <v>131</v>
      </c>
      <c r="B39" s="2">
        <v>2</v>
      </c>
      <c r="C39" s="2" t="s">
        <v>123</v>
      </c>
      <c r="D39">
        <v>27.26744186046512</v>
      </c>
      <c r="E39">
        <v>1.01525</v>
      </c>
      <c r="F39" s="38">
        <v>24.124897360703784</v>
      </c>
      <c r="G39">
        <f t="shared" si="1"/>
        <v>6.5782423617267884</v>
      </c>
      <c r="H39">
        <f t="shared" si="2"/>
        <v>0.24492802045454518</v>
      </c>
      <c r="I39">
        <f t="shared" si="0"/>
        <v>26.857859503043702</v>
      </c>
      <c r="J39" t="s">
        <v>55</v>
      </c>
      <c r="K39">
        <f>SUM(G39:G42)</f>
        <v>197.49907673882487</v>
      </c>
      <c r="L39">
        <f>SUM(H39:H42)</f>
        <v>8.153992879322855</v>
      </c>
      <c r="X39" s="1" t="s">
        <v>127</v>
      </c>
      <c r="Y39" s="2">
        <v>5</v>
      </c>
      <c r="Z39" s="2" t="s">
        <v>126</v>
      </c>
      <c r="AB39" s="34"/>
      <c r="AC39" s="34"/>
      <c r="AD39" s="34"/>
      <c r="AE39" s="34"/>
    </row>
    <row r="40" spans="1:31" ht="12">
      <c r="A40" s="1" t="s">
        <v>131</v>
      </c>
      <c r="B40" s="2">
        <v>2</v>
      </c>
      <c r="C40" s="2" t="s">
        <v>124</v>
      </c>
      <c r="D40">
        <v>41.406976744186046</v>
      </c>
      <c r="E40">
        <v>1.724</v>
      </c>
      <c r="F40" s="38">
        <v>225.61503958436407</v>
      </c>
      <c r="G40">
        <f t="shared" si="1"/>
        <v>93.42036697208378</v>
      </c>
      <c r="H40">
        <f t="shared" si="2"/>
        <v>3.8896032824344364</v>
      </c>
      <c r="I40">
        <f t="shared" si="0"/>
        <v>24.017967949063834</v>
      </c>
      <c r="X40" s="1" t="s">
        <v>128</v>
      </c>
      <c r="Y40" s="2">
        <v>1</v>
      </c>
      <c r="Z40" s="2" t="s">
        <v>125</v>
      </c>
      <c r="AA40" s="50">
        <v>173.4795930120945</v>
      </c>
      <c r="AB40" s="34"/>
      <c r="AC40" s="34"/>
      <c r="AD40" s="34"/>
      <c r="AE40" s="34"/>
    </row>
    <row r="41" spans="1:31" ht="12">
      <c r="A41" s="13" t="s">
        <v>131</v>
      </c>
      <c r="B41" s="14">
        <v>2</v>
      </c>
      <c r="C41" s="14" t="s">
        <v>125</v>
      </c>
      <c r="D41">
        <v>32.633720930232556</v>
      </c>
      <c r="E41">
        <v>1.4325</v>
      </c>
      <c r="F41" s="38">
        <v>191.22793017456337</v>
      </c>
      <c r="G41">
        <f t="shared" si="1"/>
        <v>62.40478907382699</v>
      </c>
      <c r="H41">
        <f t="shared" si="2"/>
        <v>2.7393400997506205</v>
      </c>
      <c r="I41">
        <f t="shared" si="0"/>
        <v>22.78095701935955</v>
      </c>
      <c r="X41" s="1" t="s">
        <v>129</v>
      </c>
      <c r="Y41" s="2">
        <v>1</v>
      </c>
      <c r="Z41" s="2" t="s">
        <v>125</v>
      </c>
      <c r="AA41" s="50">
        <v>711.4952355929237</v>
      </c>
      <c r="AB41" s="34"/>
      <c r="AC41" s="34"/>
      <c r="AD41" s="34"/>
      <c r="AE41" s="34"/>
    </row>
    <row r="42" spans="1:31" ht="12">
      <c r="A42" s="13" t="s">
        <v>131</v>
      </c>
      <c r="B42" s="14">
        <v>2</v>
      </c>
      <c r="C42" s="14" t="s">
        <v>126</v>
      </c>
      <c r="D42" s="51">
        <v>48.622093023255815</v>
      </c>
      <c r="E42" s="51">
        <v>1.7735</v>
      </c>
      <c r="F42" s="40">
        <v>72.18051743350732</v>
      </c>
      <c r="G42">
        <f t="shared" si="1"/>
        <v>35.09567833118731</v>
      </c>
      <c r="H42">
        <f t="shared" si="2"/>
        <v>1.2801214766832525</v>
      </c>
      <c r="I42">
        <f t="shared" si="0"/>
        <v>27.415896827322136</v>
      </c>
      <c r="S42" t="s">
        <v>40</v>
      </c>
      <c r="T42">
        <f>AVERAGE(D45,D48,D52)</f>
        <v>48.622093023255815</v>
      </c>
      <c r="U42">
        <f>AVERAGE(E45,E48,E52)</f>
        <v>1.7735</v>
      </c>
      <c r="X42" s="1"/>
      <c r="Y42" s="2"/>
      <c r="Z42" s="2"/>
      <c r="AA42" s="50"/>
      <c r="AB42" s="34"/>
      <c r="AC42" s="34"/>
      <c r="AD42" s="34"/>
      <c r="AE42" s="34"/>
    </row>
    <row r="43" spans="1:31" ht="12">
      <c r="A43" s="1" t="s">
        <v>131</v>
      </c>
      <c r="B43" s="2">
        <v>3</v>
      </c>
      <c r="C43" s="2" t="s">
        <v>124</v>
      </c>
      <c r="D43">
        <v>38.1453488372093</v>
      </c>
      <c r="E43">
        <v>1.6995</v>
      </c>
      <c r="F43" s="38">
        <v>179.402851271513</v>
      </c>
      <c r="G43">
        <f t="shared" si="1"/>
        <v>68.4338434414184</v>
      </c>
      <c r="H43">
        <f t="shared" si="2"/>
        <v>3.048951457359363</v>
      </c>
      <c r="I43">
        <f t="shared" si="0"/>
        <v>22.445041975410003</v>
      </c>
      <c r="J43" t="s">
        <v>56</v>
      </c>
      <c r="K43">
        <f>SUM(G43:G45)</f>
        <v>194.3596761742255</v>
      </c>
      <c r="L43">
        <f>SUM(H43:H45)</f>
        <v>8.20848166365743</v>
      </c>
      <c r="X43" s="1" t="s">
        <v>130</v>
      </c>
      <c r="Y43" s="2">
        <v>1</v>
      </c>
      <c r="Z43" s="2" t="s">
        <v>125</v>
      </c>
      <c r="AA43" s="50">
        <v>540.8348540706606</v>
      </c>
      <c r="AB43" s="34"/>
      <c r="AC43" s="34"/>
      <c r="AD43" s="34"/>
      <c r="AE43" s="34"/>
    </row>
    <row r="44" spans="1:31" ht="12">
      <c r="A44" s="1" t="s">
        <v>131</v>
      </c>
      <c r="B44" s="2">
        <v>3</v>
      </c>
      <c r="C44" s="2" t="s">
        <v>125</v>
      </c>
      <c r="D44">
        <v>32.68023255813954</v>
      </c>
      <c r="E44">
        <v>1.375</v>
      </c>
      <c r="F44" s="38">
        <v>295.43144911327687</v>
      </c>
      <c r="G44">
        <f t="shared" si="1"/>
        <v>96.54768462010054</v>
      </c>
      <c r="H44">
        <f t="shared" si="2"/>
        <v>4.062182425307557</v>
      </c>
      <c r="I44">
        <f t="shared" si="0"/>
        <v>23.767441860465116</v>
      </c>
      <c r="X44" s="1" t="s">
        <v>131</v>
      </c>
      <c r="Y44" s="2">
        <v>1</v>
      </c>
      <c r="Z44" s="2" t="s">
        <v>123</v>
      </c>
      <c r="AB44" s="34" t="s">
        <v>131</v>
      </c>
      <c r="AC44" s="34">
        <v>1</v>
      </c>
      <c r="AD44" s="39">
        <v>542.3753164229686</v>
      </c>
      <c r="AE44" s="39">
        <v>5008.587131290593</v>
      </c>
    </row>
    <row r="45" spans="1:31" ht="12">
      <c r="A45" s="1" t="s">
        <v>131</v>
      </c>
      <c r="B45" s="2">
        <v>3</v>
      </c>
      <c r="C45" s="2" t="s">
        <v>126</v>
      </c>
      <c r="D45">
        <v>49.60174418604652</v>
      </c>
      <c r="E45">
        <v>1.85275</v>
      </c>
      <c r="F45" s="38">
        <v>59.228054567022554</v>
      </c>
      <c r="G45">
        <f t="shared" si="1"/>
        <v>29.37814811270657</v>
      </c>
      <c r="H45">
        <f t="shared" si="2"/>
        <v>1.0973477809905103</v>
      </c>
      <c r="I45">
        <f t="shared" si="0"/>
        <v>26.771957461096488</v>
      </c>
      <c r="X45" s="1" t="s">
        <v>131</v>
      </c>
      <c r="Y45" s="2">
        <v>1</v>
      </c>
      <c r="Z45" s="2" t="s">
        <v>124</v>
      </c>
      <c r="AB45" s="34"/>
      <c r="AC45" s="34"/>
      <c r="AD45" s="34"/>
      <c r="AE45" s="34"/>
    </row>
    <row r="46" spans="1:31" ht="12">
      <c r="A46" s="1" t="s">
        <v>131</v>
      </c>
      <c r="B46" s="2">
        <v>4</v>
      </c>
      <c r="C46" s="2" t="s">
        <v>124</v>
      </c>
      <c r="D46">
        <v>39.468023255813954</v>
      </c>
      <c r="E46">
        <v>1.7142499999999998</v>
      </c>
      <c r="F46" s="38">
        <v>167.20488001845865</v>
      </c>
      <c r="G46">
        <f t="shared" si="1"/>
        <v>65.99246093054109</v>
      </c>
      <c r="H46">
        <f t="shared" si="2"/>
        <v>2.866309655716427</v>
      </c>
      <c r="I46">
        <f t="shared" si="0"/>
        <v>23.02349322200027</v>
      </c>
      <c r="J46" t="s">
        <v>57</v>
      </c>
      <c r="K46">
        <f>SUM(G46:G48)</f>
        <v>199.03108160783228</v>
      </c>
      <c r="L46">
        <f>SUM(H46:H48)</f>
        <v>7.919401455582011</v>
      </c>
      <c r="X46" s="1" t="s">
        <v>131</v>
      </c>
      <c r="Y46" s="2">
        <v>1</v>
      </c>
      <c r="Z46" s="2" t="s">
        <v>125</v>
      </c>
      <c r="AB46" s="34"/>
      <c r="AC46" s="34"/>
      <c r="AD46" s="34"/>
      <c r="AE46" s="34"/>
    </row>
    <row r="47" spans="1:31" ht="12">
      <c r="A47" s="1" t="s">
        <v>131</v>
      </c>
      <c r="B47" s="2">
        <v>4</v>
      </c>
      <c r="C47" s="2" t="s">
        <v>125</v>
      </c>
      <c r="D47">
        <v>28.058139534883722</v>
      </c>
      <c r="E47">
        <v>1.0979999999999999</v>
      </c>
      <c r="F47" s="38">
        <v>368.00432374003503</v>
      </c>
      <c r="G47">
        <f t="shared" si="1"/>
        <v>103.25516664938425</v>
      </c>
      <c r="H47">
        <f t="shared" si="2"/>
        <v>4.040687474665584</v>
      </c>
      <c r="I47">
        <f t="shared" si="0"/>
        <v>25.553861142881352</v>
      </c>
      <c r="X47" s="1" t="s">
        <v>131</v>
      </c>
      <c r="Y47" s="2">
        <v>2</v>
      </c>
      <c r="Z47" s="2" t="s">
        <v>123</v>
      </c>
      <c r="AB47" s="34" t="s">
        <v>131</v>
      </c>
      <c r="AC47" s="34">
        <v>2</v>
      </c>
      <c r="AD47" s="39">
        <v>440.96786711963125</v>
      </c>
      <c r="AE47" s="39"/>
    </row>
    <row r="48" spans="1:31" ht="12">
      <c r="A48" s="1" t="s">
        <v>131</v>
      </c>
      <c r="B48" s="2">
        <v>4</v>
      </c>
      <c r="C48" s="2" t="s">
        <v>126</v>
      </c>
      <c r="D48">
        <v>50.51162790697674</v>
      </c>
      <c r="E48">
        <v>1.717</v>
      </c>
      <c r="F48" s="38">
        <v>58.963559999999944</v>
      </c>
      <c r="G48">
        <f t="shared" si="1"/>
        <v>29.783454027906945</v>
      </c>
      <c r="H48">
        <f t="shared" si="2"/>
        <v>1.0124043251999992</v>
      </c>
      <c r="I48">
        <f t="shared" si="0"/>
        <v>29.418536928932284</v>
      </c>
      <c r="X48" s="1" t="s">
        <v>131</v>
      </c>
      <c r="Y48" s="2">
        <v>2</v>
      </c>
      <c r="Z48" s="2" t="s">
        <v>124</v>
      </c>
      <c r="AB48" s="34"/>
      <c r="AC48" s="34"/>
      <c r="AD48" s="34"/>
      <c r="AE48" s="34"/>
    </row>
    <row r="49" spans="1:31" ht="12">
      <c r="A49" s="1" t="s">
        <v>131</v>
      </c>
      <c r="B49" s="2">
        <v>5</v>
      </c>
      <c r="C49" s="2" t="s">
        <v>123</v>
      </c>
      <c r="D49" s="51">
        <v>26.151162790697676</v>
      </c>
      <c r="E49" s="51">
        <v>1.03375</v>
      </c>
      <c r="F49" s="40">
        <v>21.973949974571035</v>
      </c>
      <c r="G49">
        <f t="shared" si="1"/>
        <v>5.746443429396542</v>
      </c>
      <c r="H49">
        <f t="shared" si="2"/>
        <v>0.22715570786212805</v>
      </c>
      <c r="I49">
        <f t="shared" si="0"/>
        <v>25.297376339248057</v>
      </c>
      <c r="J49" t="s">
        <v>58</v>
      </c>
      <c r="K49">
        <f>SUM(G49:G52)</f>
        <v>236.38399680649877</v>
      </c>
      <c r="L49">
        <f>SUM(H49:H52)</f>
        <v>9.147721597791982</v>
      </c>
      <c r="S49" t="s">
        <v>41</v>
      </c>
      <c r="T49">
        <f>AVERAGE(D36,D39)</f>
        <v>26.151162790697676</v>
      </c>
      <c r="U49">
        <f>AVERAGE(E36,E39)</f>
        <v>1.03375</v>
      </c>
      <c r="X49" s="1"/>
      <c r="Y49" s="2"/>
      <c r="Z49" s="2"/>
      <c r="AB49" s="34"/>
      <c r="AC49" s="34"/>
      <c r="AD49" s="34"/>
      <c r="AE49" s="34"/>
    </row>
    <row r="50" spans="1:31" ht="12">
      <c r="A50" s="1" t="s">
        <v>131</v>
      </c>
      <c r="B50" s="2">
        <v>5</v>
      </c>
      <c r="C50" s="2" t="s">
        <v>124</v>
      </c>
      <c r="D50" s="51">
        <v>40.63735465116279</v>
      </c>
      <c r="E50" s="51">
        <v>1.661125</v>
      </c>
      <c r="F50" s="40">
        <v>235.4656982927199</v>
      </c>
      <c r="G50">
        <f t="shared" si="1"/>
        <v>95.68703089704955</v>
      </c>
      <c r="H50">
        <f t="shared" si="2"/>
        <v>3.9113795807649434</v>
      </c>
      <c r="I50">
        <f t="shared" si="0"/>
        <v>24.463754775325633</v>
      </c>
      <c r="S50" t="s">
        <v>42</v>
      </c>
      <c r="T50">
        <f>AVERAGE(D37,D40,D43,D46)</f>
        <v>40.63735465116279</v>
      </c>
      <c r="U50">
        <f>AVERAGE(E37,E40,E43,E46)</f>
        <v>1.661125</v>
      </c>
      <c r="X50" s="1"/>
      <c r="Y50" s="2"/>
      <c r="Z50" s="2"/>
      <c r="AB50" s="34"/>
      <c r="AC50" s="34"/>
      <c r="AD50" s="34"/>
      <c r="AE50" s="34"/>
    </row>
    <row r="51" spans="1:31" ht="12">
      <c r="A51" s="1" t="s">
        <v>131</v>
      </c>
      <c r="B51" s="2">
        <v>5</v>
      </c>
      <c r="C51" s="2" t="s">
        <v>125</v>
      </c>
      <c r="D51">
        <v>30.558139534883722</v>
      </c>
      <c r="E51">
        <v>1.1167500000000001</v>
      </c>
      <c r="F51" s="38">
        <v>294.3653256588912</v>
      </c>
      <c r="G51">
        <f t="shared" si="1"/>
        <v>89.95256695715885</v>
      </c>
      <c r="H51">
        <f t="shared" si="2"/>
        <v>3.2873247742956684</v>
      </c>
      <c r="I51">
        <f t="shared" si="0"/>
        <v>27.363456041982282</v>
      </c>
      <c r="X51" s="1" t="s">
        <v>131</v>
      </c>
      <c r="Y51" s="2">
        <v>2</v>
      </c>
      <c r="Z51" s="2" t="s">
        <v>125</v>
      </c>
      <c r="AB51" s="34"/>
      <c r="AC51" s="34"/>
      <c r="AD51" s="34"/>
      <c r="AE51" s="34"/>
    </row>
    <row r="52" spans="1:31" ht="12">
      <c r="A52" s="18" t="s">
        <v>131</v>
      </c>
      <c r="B52" s="15">
        <v>5</v>
      </c>
      <c r="C52" s="15" t="s">
        <v>126</v>
      </c>
      <c r="D52">
        <v>45.752906976744185</v>
      </c>
      <c r="E52">
        <v>1.75075</v>
      </c>
      <c r="F52" s="38">
        <v>98.34993773349949</v>
      </c>
      <c r="G52">
        <f t="shared" si="1"/>
        <v>44.997955522893854</v>
      </c>
      <c r="H52">
        <f t="shared" si="2"/>
        <v>1.7218615348692425</v>
      </c>
      <c r="I52">
        <f t="shared" si="0"/>
        <v>26.13331827887716</v>
      </c>
      <c r="X52" s="28" t="s">
        <v>131</v>
      </c>
      <c r="Y52" s="29">
        <v>2</v>
      </c>
      <c r="Z52" s="29" t="s">
        <v>126</v>
      </c>
      <c r="AB52" s="34"/>
      <c r="AC52" s="34"/>
      <c r="AD52" s="34"/>
      <c r="AE52" s="34"/>
    </row>
    <row r="53" spans="1:31" ht="12">
      <c r="A53" s="1" t="s">
        <v>132</v>
      </c>
      <c r="B53" s="2">
        <v>1</v>
      </c>
      <c r="C53" s="2" t="s">
        <v>123</v>
      </c>
      <c r="D53">
        <v>27.325581395348838</v>
      </c>
      <c r="E53">
        <v>1.41225</v>
      </c>
      <c r="F53" s="38">
        <v>69.94888569981427</v>
      </c>
      <c r="G53">
        <f t="shared" si="1"/>
        <v>19.113939697042273</v>
      </c>
      <c r="H53">
        <f t="shared" si="2"/>
        <v>0.9878531382956269</v>
      </c>
      <c r="I53">
        <f t="shared" si="0"/>
        <v>19.348968946963243</v>
      </c>
      <c r="J53" t="s">
        <v>59</v>
      </c>
      <c r="K53">
        <f>SUM(G53:G56)</f>
        <v>529.3788160478402</v>
      </c>
      <c r="L53">
        <f>SUM(H53:H56)</f>
        <v>24.1573300250199</v>
      </c>
      <c r="M53">
        <f>AVERAGE(K53:K68)*10</f>
        <v>3827.4946009341984</v>
      </c>
      <c r="N53">
        <f>AVERAGE(L53:L68)*10</f>
        <v>167.3283938745362</v>
      </c>
      <c r="O53">
        <f>M53*10</f>
        <v>38274.946009341984</v>
      </c>
      <c r="P53">
        <f>N53*10</f>
        <v>1673.283938745362</v>
      </c>
      <c r="Q53">
        <f>O53/P53</f>
        <v>22.874148925400405</v>
      </c>
      <c r="X53" s="1" t="s">
        <v>131</v>
      </c>
      <c r="Y53" s="2">
        <v>3</v>
      </c>
      <c r="Z53" s="2" t="s">
        <v>124</v>
      </c>
      <c r="AB53" s="34" t="s">
        <v>131</v>
      </c>
      <c r="AC53" s="34">
        <v>3</v>
      </c>
      <c r="AD53" s="39">
        <v>534.0623549518124</v>
      </c>
      <c r="AE53" s="39"/>
    </row>
    <row r="54" spans="1:31" ht="12">
      <c r="A54" s="1" t="s">
        <v>132</v>
      </c>
      <c r="B54" s="2">
        <v>1</v>
      </c>
      <c r="C54" s="2" t="s">
        <v>124</v>
      </c>
      <c r="D54">
        <v>38.299418604651166</v>
      </c>
      <c r="E54">
        <v>1.87725</v>
      </c>
      <c r="F54" s="38">
        <v>598.638250497018</v>
      </c>
      <c r="G54">
        <f t="shared" si="1"/>
        <v>229.27496948541318</v>
      </c>
      <c r="H54">
        <f t="shared" si="2"/>
        <v>11.23793655745527</v>
      </c>
      <c r="I54">
        <f t="shared" si="0"/>
        <v>20.40187433993936</v>
      </c>
      <c r="X54" s="1" t="s">
        <v>131</v>
      </c>
      <c r="Y54" s="2">
        <v>3</v>
      </c>
      <c r="Z54" s="2" t="s">
        <v>125</v>
      </c>
      <c r="AB54" s="34"/>
      <c r="AC54" s="34"/>
      <c r="AD54" s="34"/>
      <c r="AE54" s="34"/>
    </row>
    <row r="55" spans="1:31" ht="12">
      <c r="A55" s="1" t="s">
        <v>132</v>
      </c>
      <c r="B55" s="2">
        <v>1</v>
      </c>
      <c r="C55" s="2" t="s">
        <v>125</v>
      </c>
      <c r="D55" s="51">
        <v>32.35973837209303</v>
      </c>
      <c r="E55" s="51">
        <v>1.3736875</v>
      </c>
      <c r="F55" s="40">
        <v>806.9859428261074</v>
      </c>
      <c r="G55">
        <f t="shared" si="1"/>
        <v>261.1385397980966</v>
      </c>
      <c r="H55">
        <f t="shared" si="2"/>
        <v>11.085465023359385</v>
      </c>
      <c r="I55">
        <f t="shared" si="0"/>
        <v>23.556841255447857</v>
      </c>
      <c r="S55" t="s">
        <v>43</v>
      </c>
      <c r="T55">
        <f>AVERAGE(D59,D63,D66,D69)</f>
        <v>32.35973837209303</v>
      </c>
      <c r="U55">
        <f>AVERAGE(E59,E63,E66,E69)</f>
        <v>1.3736875</v>
      </c>
      <c r="X55" s="1"/>
      <c r="Y55" s="2"/>
      <c r="Z55" s="2"/>
      <c r="AB55" s="34"/>
      <c r="AC55" s="34"/>
      <c r="AD55" s="34"/>
      <c r="AE55" s="34"/>
    </row>
    <row r="56" spans="1:31" ht="12">
      <c r="A56" s="1" t="s">
        <v>132</v>
      </c>
      <c r="B56" s="2">
        <v>1</v>
      </c>
      <c r="C56" s="2" t="s">
        <v>126</v>
      </c>
      <c r="D56">
        <v>49.07848837209303</v>
      </c>
      <c r="E56">
        <v>2.09175</v>
      </c>
      <c r="F56" s="38">
        <v>40.448203939745035</v>
      </c>
      <c r="G56">
        <f t="shared" si="1"/>
        <v>19.85136706728824</v>
      </c>
      <c r="H56">
        <f t="shared" si="2"/>
        <v>0.8460753059096169</v>
      </c>
      <c r="I56">
        <f t="shared" si="0"/>
        <v>23.46288436576695</v>
      </c>
      <c r="X56" s="1" t="s">
        <v>131</v>
      </c>
      <c r="Y56" s="2">
        <v>3</v>
      </c>
      <c r="Z56" s="2" t="s">
        <v>126</v>
      </c>
      <c r="AB56" s="34"/>
      <c r="AC56" s="34"/>
      <c r="AD56" s="34"/>
      <c r="AE56" s="34"/>
    </row>
    <row r="57" spans="1:31" ht="12">
      <c r="A57" s="1" t="s">
        <v>132</v>
      </c>
      <c r="B57" s="2">
        <v>2</v>
      </c>
      <c r="C57" s="2" t="s">
        <v>123</v>
      </c>
      <c r="D57">
        <v>9.886627906976745</v>
      </c>
      <c r="E57">
        <v>0.49375</v>
      </c>
      <c r="F57" s="38">
        <v>28.857396245059288</v>
      </c>
      <c r="G57">
        <f t="shared" si="1"/>
        <v>2.853023390390891</v>
      </c>
      <c r="H57">
        <f t="shared" si="2"/>
        <v>0.14248339395998025</v>
      </c>
      <c r="I57">
        <f t="shared" si="0"/>
        <v>20.023550191345304</v>
      </c>
      <c r="J57" t="s">
        <v>60</v>
      </c>
      <c r="K57">
        <f>SUM(G57:G60)</f>
        <v>564.1630507318099</v>
      </c>
      <c r="L57">
        <f>SUM(H57:H60)</f>
        <v>24.741249597819486</v>
      </c>
      <c r="X57" s="1" t="s">
        <v>131</v>
      </c>
      <c r="Y57" s="2">
        <v>4</v>
      </c>
      <c r="Z57" s="2" t="s">
        <v>124</v>
      </c>
      <c r="AB57" s="34" t="s">
        <v>131</v>
      </c>
      <c r="AC57" s="34">
        <v>4</v>
      </c>
      <c r="AD57" s="39">
        <v>594.1727637584936</v>
      </c>
      <c r="AE57" s="39"/>
    </row>
    <row r="58" spans="1:31" ht="12">
      <c r="A58" s="1" t="s">
        <v>132</v>
      </c>
      <c r="B58" s="2">
        <v>2</v>
      </c>
      <c r="C58" s="2" t="s">
        <v>124</v>
      </c>
      <c r="D58">
        <v>43.58430232558139</v>
      </c>
      <c r="E58">
        <v>1.79525</v>
      </c>
      <c r="F58" s="38">
        <v>165.08803706823926</v>
      </c>
      <c r="G58">
        <f t="shared" si="1"/>
        <v>71.95246917918928</v>
      </c>
      <c r="H58">
        <f t="shared" si="2"/>
        <v>2.963742985467565</v>
      </c>
      <c r="I58">
        <f t="shared" si="0"/>
        <v>24.27756709404339</v>
      </c>
      <c r="X58" s="1" t="s">
        <v>131</v>
      </c>
      <c r="Y58" s="2">
        <v>4</v>
      </c>
      <c r="Z58" s="2" t="s">
        <v>125</v>
      </c>
      <c r="AB58" s="34"/>
      <c r="AC58" s="34"/>
      <c r="AD58" s="34"/>
      <c r="AE58" s="34"/>
    </row>
    <row r="59" spans="1:31" ht="12">
      <c r="A59" s="1" t="s">
        <v>132</v>
      </c>
      <c r="B59" s="2">
        <v>2</v>
      </c>
      <c r="C59" s="2" t="s">
        <v>133</v>
      </c>
      <c r="D59">
        <v>32.55232558139535</v>
      </c>
      <c r="E59">
        <v>1.45025</v>
      </c>
      <c r="F59" s="38">
        <v>1434.945328384702</v>
      </c>
      <c r="G59">
        <f t="shared" si="1"/>
        <v>467.10807521081085</v>
      </c>
      <c r="H59">
        <f t="shared" si="2"/>
        <v>20.81029462489914</v>
      </c>
      <c r="I59">
        <f t="shared" si="0"/>
        <v>22.446009709633064</v>
      </c>
      <c r="X59" s="1" t="s">
        <v>131</v>
      </c>
      <c r="Y59" s="2">
        <v>4</v>
      </c>
      <c r="Z59" s="2" t="s">
        <v>126</v>
      </c>
      <c r="AB59" s="34"/>
      <c r="AC59" s="34"/>
      <c r="AD59" s="34"/>
      <c r="AE59" s="34"/>
    </row>
    <row r="60" spans="1:31" ht="12">
      <c r="A60" s="1" t="s">
        <v>132</v>
      </c>
      <c r="B60" s="2">
        <v>2</v>
      </c>
      <c r="C60" s="2" t="s">
        <v>126</v>
      </c>
      <c r="D60">
        <v>49.61918604651163</v>
      </c>
      <c r="E60">
        <v>1.8392499999999998</v>
      </c>
      <c r="F60" s="38">
        <v>44.840483539094684</v>
      </c>
      <c r="G60">
        <f t="shared" si="1"/>
        <v>22.249482951418813</v>
      </c>
      <c r="H60">
        <f t="shared" si="2"/>
        <v>0.8247285934927989</v>
      </c>
      <c r="I60">
        <f t="shared" si="0"/>
        <v>26.977945383450663</v>
      </c>
      <c r="X60" s="28" t="s">
        <v>131</v>
      </c>
      <c r="Y60" s="29">
        <v>5</v>
      </c>
      <c r="Z60" s="29" t="s">
        <v>123</v>
      </c>
      <c r="AB60" s="34"/>
      <c r="AC60" s="34"/>
      <c r="AD60" s="34"/>
      <c r="AE60" s="34"/>
    </row>
    <row r="61" spans="1:31" ht="12">
      <c r="A61" s="1" t="s">
        <v>132</v>
      </c>
      <c r="B61" s="2">
        <v>3</v>
      </c>
      <c r="C61" s="2" t="s">
        <v>123</v>
      </c>
      <c r="D61">
        <v>16.24418604651163</v>
      </c>
      <c r="E61">
        <v>0.836</v>
      </c>
      <c r="F61" s="38">
        <v>81.76549469707973</v>
      </c>
      <c r="G61">
        <f t="shared" si="1"/>
        <v>13.282139080444232</v>
      </c>
      <c r="H61">
        <f t="shared" si="2"/>
        <v>0.6835595356675865</v>
      </c>
      <c r="I61">
        <f t="shared" si="0"/>
        <v>19.430844553243574</v>
      </c>
      <c r="J61" t="s">
        <v>61</v>
      </c>
      <c r="K61">
        <f>SUM(G61:G64)</f>
        <v>235.2908445592424</v>
      </c>
      <c r="L61">
        <f>SUM(H61:H64)</f>
        <v>10.812708177079683</v>
      </c>
      <c r="X61" s="28" t="s">
        <v>131</v>
      </c>
      <c r="Y61" s="29">
        <v>5</v>
      </c>
      <c r="Z61" s="29" t="s">
        <v>124</v>
      </c>
      <c r="AB61" s="34"/>
      <c r="AC61" s="34"/>
      <c r="AD61" s="34"/>
      <c r="AE61" s="34"/>
    </row>
    <row r="62" spans="1:31" ht="12">
      <c r="A62" s="1" t="s">
        <v>132</v>
      </c>
      <c r="B62" s="2">
        <v>3</v>
      </c>
      <c r="C62" s="2" t="s">
        <v>124</v>
      </c>
      <c r="D62">
        <v>38.76162790697674</v>
      </c>
      <c r="E62">
        <v>1.78125</v>
      </c>
      <c r="F62" s="38">
        <v>167.37240075614372</v>
      </c>
      <c r="G62">
        <f t="shared" si="1"/>
        <v>64.87626720007036</v>
      </c>
      <c r="H62">
        <f t="shared" si="2"/>
        <v>2.9813208884688103</v>
      </c>
      <c r="I62">
        <f t="shared" si="0"/>
        <v>21.760913912688697</v>
      </c>
      <c r="X62" s="1" t="s">
        <v>131</v>
      </c>
      <c r="Y62" s="2">
        <v>5</v>
      </c>
      <c r="Z62" s="2" t="s">
        <v>125</v>
      </c>
      <c r="AB62" s="34" t="s">
        <v>131</v>
      </c>
      <c r="AC62" s="34">
        <v>5</v>
      </c>
      <c r="AD62" s="39">
        <v>392.7152633923907</v>
      </c>
      <c r="AE62" s="39"/>
    </row>
    <row r="63" spans="1:31" ht="12">
      <c r="A63" s="1" t="s">
        <v>132</v>
      </c>
      <c r="B63" s="2">
        <v>3</v>
      </c>
      <c r="C63" s="2" t="s">
        <v>133</v>
      </c>
      <c r="D63">
        <v>32.0406976744186</v>
      </c>
      <c r="E63">
        <v>1.45625</v>
      </c>
      <c r="F63" s="38">
        <v>434.7825619076735</v>
      </c>
      <c r="G63">
        <f t="shared" si="1"/>
        <v>139.30736620192957</v>
      </c>
      <c r="H63">
        <f t="shared" si="2"/>
        <v>6.3315210577804955</v>
      </c>
      <c r="I63">
        <f t="shared" si="0"/>
        <v>22.002195827926936</v>
      </c>
      <c r="X63" s="1" t="s">
        <v>131</v>
      </c>
      <c r="Y63" s="2">
        <v>5</v>
      </c>
      <c r="Z63" s="2" t="s">
        <v>126</v>
      </c>
      <c r="AB63" s="34"/>
      <c r="AC63" s="34"/>
      <c r="AD63" s="34"/>
      <c r="AE63" s="34"/>
    </row>
    <row r="64" spans="1:31" ht="12">
      <c r="A64" s="1" t="s">
        <v>132</v>
      </c>
      <c r="B64" s="2">
        <v>3</v>
      </c>
      <c r="C64" s="2" t="s">
        <v>126</v>
      </c>
      <c r="D64">
        <v>44.447674418604656</v>
      </c>
      <c r="E64">
        <v>2.0355</v>
      </c>
      <c r="F64" s="38">
        <v>40.10349767441857</v>
      </c>
      <c r="G64">
        <f t="shared" si="1"/>
        <v>17.825072076798257</v>
      </c>
      <c r="H64">
        <f t="shared" si="2"/>
        <v>0.81630669516279</v>
      </c>
      <c r="I64">
        <f t="shared" si="0"/>
        <v>21.83624388042479</v>
      </c>
      <c r="X64" s="1" t="s">
        <v>132</v>
      </c>
      <c r="Y64" s="2">
        <v>1</v>
      </c>
      <c r="Z64" s="2" t="s">
        <v>123</v>
      </c>
      <c r="AB64" s="34" t="s">
        <v>132</v>
      </c>
      <c r="AC64" s="34">
        <v>1</v>
      </c>
      <c r="AD64" s="39">
        <v>1516.0212829626846</v>
      </c>
      <c r="AE64" s="39">
        <v>11182.168025516807</v>
      </c>
    </row>
    <row r="65" spans="1:31" ht="12">
      <c r="A65" s="1" t="s">
        <v>132</v>
      </c>
      <c r="B65" s="2">
        <v>4</v>
      </c>
      <c r="C65" s="2" t="s">
        <v>124</v>
      </c>
      <c r="D65">
        <v>41.06976744186046</v>
      </c>
      <c r="E65">
        <v>2.0055</v>
      </c>
      <c r="F65" s="38">
        <v>85.76114050912005</v>
      </c>
      <c r="G65">
        <f t="shared" si="1"/>
        <v>35.221900962582794</v>
      </c>
      <c r="H65">
        <f t="shared" si="2"/>
        <v>1.7199396729104026</v>
      </c>
      <c r="I65">
        <f t="shared" si="0"/>
        <v>20.478567659865604</v>
      </c>
      <c r="J65" t="s">
        <v>62</v>
      </c>
      <c r="K65">
        <f>SUM(G65:G67)</f>
        <v>204.05539328591962</v>
      </c>
      <c r="L65">
        <f>SUM(H65:H67)</f>
        <v>9.369766479270254</v>
      </c>
      <c r="X65" s="11" t="s">
        <v>132</v>
      </c>
      <c r="Y65" s="12">
        <v>1</v>
      </c>
      <c r="Z65" s="12" t="s">
        <v>124</v>
      </c>
      <c r="AB65" s="34"/>
      <c r="AC65" s="34"/>
      <c r="AD65" s="34"/>
      <c r="AE65" s="34"/>
    </row>
    <row r="66" spans="1:31" ht="12">
      <c r="A66" s="1" t="s">
        <v>132</v>
      </c>
      <c r="B66" s="2">
        <v>4</v>
      </c>
      <c r="C66" s="2" t="s">
        <v>125</v>
      </c>
      <c r="D66">
        <v>27.049418604651166</v>
      </c>
      <c r="E66">
        <v>1.23675</v>
      </c>
      <c r="F66" s="38">
        <v>551.2299381859466</v>
      </c>
      <c r="G66">
        <f t="shared" si="1"/>
        <v>149.10449345407656</v>
      </c>
      <c r="H66">
        <f t="shared" si="2"/>
        <v>6.817336260514695</v>
      </c>
      <c r="I66">
        <f t="shared" si="0"/>
        <v>21.871371420781212</v>
      </c>
      <c r="X66" s="30" t="s">
        <v>132</v>
      </c>
      <c r="Y66" s="31">
        <v>1</v>
      </c>
      <c r="Z66" s="31" t="s">
        <v>125</v>
      </c>
      <c r="AB66" s="34"/>
      <c r="AC66" s="34"/>
      <c r="AD66" s="34"/>
      <c r="AE66" s="34"/>
    </row>
    <row r="67" spans="1:31" ht="12">
      <c r="A67" s="1" t="s">
        <v>132</v>
      </c>
      <c r="B67" s="2">
        <v>4</v>
      </c>
      <c r="C67" s="2" t="s">
        <v>126</v>
      </c>
      <c r="D67">
        <v>42.14825581395349</v>
      </c>
      <c r="E67">
        <v>1.7785</v>
      </c>
      <c r="F67" s="38">
        <v>46.808577219294655</v>
      </c>
      <c r="G67">
        <f t="shared" si="1"/>
        <v>19.728998869260266</v>
      </c>
      <c r="H67">
        <f t="shared" si="2"/>
        <v>0.8324905458451555</v>
      </c>
      <c r="I67">
        <f t="shared" si="0"/>
        <v>23.698766271551015</v>
      </c>
      <c r="X67" s="1" t="s">
        <v>132</v>
      </c>
      <c r="Y67" s="2">
        <v>1</v>
      </c>
      <c r="Z67" s="2" t="s">
        <v>126</v>
      </c>
      <c r="AB67" s="34"/>
      <c r="AC67" s="34"/>
      <c r="AD67" s="34"/>
      <c r="AE67" s="34"/>
    </row>
    <row r="68" spans="1:31" ht="12">
      <c r="A68" s="1" t="s">
        <v>132</v>
      </c>
      <c r="B68" s="2">
        <v>6</v>
      </c>
      <c r="C68" s="2" t="s">
        <v>124</v>
      </c>
      <c r="D68">
        <v>37.40988372093023</v>
      </c>
      <c r="E68">
        <v>1.87825</v>
      </c>
      <c r="F68" s="38">
        <v>121.15737815126057</v>
      </c>
      <c r="G68">
        <f t="shared" si="1"/>
        <v>45.32483428571432</v>
      </c>
      <c r="H68">
        <f t="shared" si="2"/>
        <v>2.275638455126052</v>
      </c>
      <c r="I68">
        <f t="shared" si="0"/>
        <v>19.91741446608824</v>
      </c>
      <c r="J68" t="s">
        <v>63</v>
      </c>
      <c r="K68">
        <f>SUM(G68:G70)</f>
        <v>380.859195842287</v>
      </c>
      <c r="L68">
        <f>SUM(H68:H70)</f>
        <v>14.583142658078787</v>
      </c>
      <c r="X68" s="1" t="s">
        <v>132</v>
      </c>
      <c r="Y68" s="2">
        <v>2</v>
      </c>
      <c r="Z68" s="2" t="s">
        <v>123</v>
      </c>
      <c r="AB68" s="39" t="s">
        <v>132</v>
      </c>
      <c r="AC68" s="41">
        <v>2</v>
      </c>
      <c r="AD68" s="42">
        <v>1673.7312452370952</v>
      </c>
      <c r="AE68" s="42"/>
    </row>
    <row r="69" spans="1:31" ht="12">
      <c r="A69" s="1" t="s">
        <v>132</v>
      </c>
      <c r="B69" s="2">
        <v>6</v>
      </c>
      <c r="C69" s="2" t="s">
        <v>125</v>
      </c>
      <c r="D69">
        <v>37.79651162790698</v>
      </c>
      <c r="E69">
        <v>1.3515000000000001</v>
      </c>
      <c r="F69" s="45">
        <v>806.9859428261074</v>
      </c>
      <c r="G69">
        <f t="shared" si="1"/>
        <v>305.0125357158445</v>
      </c>
      <c r="H69">
        <f t="shared" si="2"/>
        <v>10.906415017294842</v>
      </c>
      <c r="I69">
        <f t="shared" si="0"/>
        <v>27.966342306997397</v>
      </c>
      <c r="X69" s="1" t="s">
        <v>132</v>
      </c>
      <c r="Y69" s="2">
        <v>2</v>
      </c>
      <c r="Z69" s="2" t="s">
        <v>124</v>
      </c>
      <c r="AB69" s="34"/>
      <c r="AC69" s="34"/>
      <c r="AD69" s="43"/>
      <c r="AE69" s="43"/>
    </row>
    <row r="70" spans="1:31" ht="12">
      <c r="A70" s="1" t="s">
        <v>132</v>
      </c>
      <c r="B70" s="2">
        <v>6</v>
      </c>
      <c r="C70" s="2" t="s">
        <v>126</v>
      </c>
      <c r="D70">
        <v>46.69476744186046</v>
      </c>
      <c r="E70">
        <v>2.1435</v>
      </c>
      <c r="F70" s="38">
        <v>65.3645526315789</v>
      </c>
      <c r="G70">
        <f t="shared" si="1"/>
        <v>30.52182584072825</v>
      </c>
      <c r="H70">
        <f t="shared" si="2"/>
        <v>1.4010891856578938</v>
      </c>
      <c r="I70">
        <f t="shared" si="0"/>
        <v>21.784356166018412</v>
      </c>
      <c r="X70" s="1" t="s">
        <v>132</v>
      </c>
      <c r="Y70" s="2">
        <v>2</v>
      </c>
      <c r="Z70" s="2" t="s">
        <v>133</v>
      </c>
      <c r="AB70" s="34"/>
      <c r="AC70" s="34"/>
      <c r="AD70" s="43"/>
      <c r="AE70" s="43"/>
    </row>
    <row r="71" spans="1:31" ht="12">
      <c r="A71" s="1" t="s">
        <v>134</v>
      </c>
      <c r="B71" s="2">
        <v>1</v>
      </c>
      <c r="C71" s="2" t="s">
        <v>123</v>
      </c>
      <c r="D71">
        <v>25.57267441860465</v>
      </c>
      <c r="E71">
        <v>1.4325</v>
      </c>
      <c r="F71" s="38">
        <v>94.11841489822436</v>
      </c>
      <c r="G71">
        <f t="shared" si="1"/>
        <v>24.068595809874406</v>
      </c>
      <c r="H71">
        <f t="shared" si="2"/>
        <v>1.3482462934170643</v>
      </c>
      <c r="I71">
        <f aca="true" t="shared" si="3" ref="I71:I98">G71/H71</f>
        <v>17.85177969885141</v>
      </c>
      <c r="J71" t="s">
        <v>64</v>
      </c>
      <c r="K71">
        <f>SUM(G71:G72)</f>
        <v>691.0752948379234</v>
      </c>
      <c r="L71">
        <f>SUM(H71:H72)</f>
        <v>32.79477696440943</v>
      </c>
      <c r="M71">
        <f>AVERAGE(K71:K78)*10</f>
        <v>3755.217054813851</v>
      </c>
      <c r="N71">
        <f>AVERAGE(L71:L78)*10</f>
        <v>194.7443522373917</v>
      </c>
      <c r="O71">
        <f>M71*10</f>
        <v>37552.170548138514</v>
      </c>
      <c r="P71">
        <f>N71*10</f>
        <v>1947.443522373917</v>
      </c>
      <c r="Q71">
        <f>O71/P71</f>
        <v>19.282803386443135</v>
      </c>
      <c r="X71" s="1" t="s">
        <v>132</v>
      </c>
      <c r="Y71" s="2">
        <v>2</v>
      </c>
      <c r="Z71" s="2" t="s">
        <v>126</v>
      </c>
      <c r="AB71" s="34"/>
      <c r="AC71" s="33"/>
      <c r="AD71" s="44"/>
      <c r="AE71" s="44"/>
    </row>
    <row r="72" spans="1:31" ht="12">
      <c r="A72" s="1" t="s">
        <v>134</v>
      </c>
      <c r="B72" s="2">
        <v>1</v>
      </c>
      <c r="C72" s="2" t="s">
        <v>135</v>
      </c>
      <c r="D72">
        <v>29.578488372093023</v>
      </c>
      <c r="E72">
        <v>1.3945</v>
      </c>
      <c r="F72" s="38">
        <v>2255.039847328244</v>
      </c>
      <c r="G72">
        <f t="shared" si="1"/>
        <v>667.006699028049</v>
      </c>
      <c r="H72">
        <f t="shared" si="2"/>
        <v>31.446530670992367</v>
      </c>
      <c r="I72">
        <f t="shared" si="3"/>
        <v>21.210819915448564</v>
      </c>
      <c r="X72" s="1" t="s">
        <v>132</v>
      </c>
      <c r="Y72" s="2">
        <v>3</v>
      </c>
      <c r="Z72" s="2" t="s">
        <v>123</v>
      </c>
      <c r="AB72" s="34" t="s">
        <v>132</v>
      </c>
      <c r="AC72" s="34">
        <v>3</v>
      </c>
      <c r="AD72" s="39">
        <v>724.0239550353156</v>
      </c>
      <c r="AE72" s="39"/>
    </row>
    <row r="73" spans="1:31" ht="12">
      <c r="A73" s="1" t="s">
        <v>134</v>
      </c>
      <c r="B73" s="2">
        <v>3</v>
      </c>
      <c r="C73" s="2" t="s">
        <v>123</v>
      </c>
      <c r="D73">
        <v>14.956395348837209</v>
      </c>
      <c r="E73">
        <v>0.9432499999999999</v>
      </c>
      <c r="F73" s="38">
        <v>70.18112244897961</v>
      </c>
      <c r="G73">
        <f t="shared" si="1"/>
        <v>10.496566133720933</v>
      </c>
      <c r="H73">
        <f t="shared" si="2"/>
        <v>0.6619834375000001</v>
      </c>
      <c r="I73">
        <f t="shared" si="3"/>
        <v>15.856236786469346</v>
      </c>
      <c r="J73" t="s">
        <v>65</v>
      </c>
      <c r="K73">
        <f>SUM(G73:G74)</f>
        <v>213.5649118211511</v>
      </c>
      <c r="L73">
        <f>SUM(H73:H74)</f>
        <v>10.57283746238558</v>
      </c>
      <c r="X73" s="1" t="s">
        <v>132</v>
      </c>
      <c r="Y73" s="2">
        <v>3</v>
      </c>
      <c r="Z73" s="2" t="s">
        <v>124</v>
      </c>
      <c r="AB73" s="34"/>
      <c r="AC73" s="34"/>
      <c r="AD73" s="34"/>
      <c r="AE73" s="34"/>
    </row>
    <row r="74" spans="1:31" ht="12">
      <c r="A74" s="1" t="s">
        <v>134</v>
      </c>
      <c r="B74" s="2">
        <v>3</v>
      </c>
      <c r="C74" s="2" t="s">
        <v>135</v>
      </c>
      <c r="D74">
        <v>33.13662790697675</v>
      </c>
      <c r="E74">
        <v>1.6172499999999999</v>
      </c>
      <c r="F74" s="38">
        <v>612.8213958810068</v>
      </c>
      <c r="G74">
        <f aca="true" t="shared" si="4" ref="G74:G98">F74*D74*0.01</f>
        <v>203.06834568743017</v>
      </c>
      <c r="H74">
        <f aca="true" t="shared" si="5" ref="H74:H98">F74*E74*0.01</f>
        <v>9.91085402488558</v>
      </c>
      <c r="I74">
        <f t="shared" si="3"/>
        <v>20.48949012643485</v>
      </c>
      <c r="X74" s="1" t="s">
        <v>132</v>
      </c>
      <c r="Y74" s="2">
        <v>3</v>
      </c>
      <c r="Z74" s="2" t="s">
        <v>133</v>
      </c>
      <c r="AB74" s="34"/>
      <c r="AC74" s="34"/>
      <c r="AD74" s="34"/>
      <c r="AE74" s="34"/>
    </row>
    <row r="75" spans="1:31" ht="12">
      <c r="A75" s="1" t="s">
        <v>134</v>
      </c>
      <c r="B75" s="2">
        <v>4</v>
      </c>
      <c r="C75" s="2" t="s">
        <v>135</v>
      </c>
      <c r="D75">
        <v>24.956395348837212</v>
      </c>
      <c r="E75">
        <v>1.51025</v>
      </c>
      <c r="F75">
        <v>1913.2944975717621</v>
      </c>
      <c r="G75">
        <f t="shared" si="4"/>
        <v>477.48933900155754</v>
      </c>
      <c r="H75">
        <f t="shared" si="5"/>
        <v>28.89553014957754</v>
      </c>
      <c r="I75">
        <f t="shared" si="3"/>
        <v>16.52467826441795</v>
      </c>
      <c r="J75" t="s">
        <v>66</v>
      </c>
      <c r="K75">
        <f>SUM(G75)</f>
        <v>477.48933900155754</v>
      </c>
      <c r="L75">
        <f>SUM(H75)</f>
        <v>28.89553014957754</v>
      </c>
      <c r="X75" s="1" t="s">
        <v>132</v>
      </c>
      <c r="Y75" s="2">
        <v>3</v>
      </c>
      <c r="Z75" s="2" t="s">
        <v>126</v>
      </c>
      <c r="AB75" s="34"/>
      <c r="AC75" s="34"/>
      <c r="AD75" s="34"/>
      <c r="AE75" s="34"/>
    </row>
    <row r="76" spans="1:31" ht="12">
      <c r="A76" s="1" t="s">
        <v>134</v>
      </c>
      <c r="B76" s="2">
        <v>5</v>
      </c>
      <c r="C76" s="2" t="s">
        <v>123</v>
      </c>
      <c r="D76">
        <v>23.36627906976744</v>
      </c>
      <c r="E76">
        <v>1.6755</v>
      </c>
      <c r="F76" s="38">
        <v>89.12081622911694</v>
      </c>
      <c r="G76">
        <f t="shared" si="4"/>
        <v>20.824218629350057</v>
      </c>
      <c r="H76">
        <f t="shared" si="5"/>
        <v>1.4932192759188545</v>
      </c>
      <c r="I76">
        <f t="shared" si="3"/>
        <v>13.945854413469077</v>
      </c>
      <c r="J76" t="s">
        <v>67</v>
      </c>
      <c r="K76">
        <f>SUM(G76:G77)</f>
        <v>233.17250427714043</v>
      </c>
      <c r="L76">
        <f>SUM(H76:H77)</f>
        <v>12.107282265495893</v>
      </c>
      <c r="X76" s="1" t="s">
        <v>132</v>
      </c>
      <c r="Y76" s="2">
        <v>4</v>
      </c>
      <c r="Z76" s="2" t="s">
        <v>124</v>
      </c>
      <c r="AB76" s="34" t="s">
        <v>132</v>
      </c>
      <c r="AC76" s="34">
        <v>4</v>
      </c>
      <c r="AD76" s="39">
        <v>683.7996559143613</v>
      </c>
      <c r="AE76" s="39"/>
    </row>
    <row r="77" spans="1:31" ht="12">
      <c r="A77" s="1" t="s">
        <v>134</v>
      </c>
      <c r="B77" s="2">
        <v>5</v>
      </c>
      <c r="C77" s="2" t="s">
        <v>135</v>
      </c>
      <c r="D77">
        <v>30.944767441860467</v>
      </c>
      <c r="E77">
        <v>1.5467499999999998</v>
      </c>
      <c r="F77" s="38">
        <v>686.2170996978853</v>
      </c>
      <c r="G77">
        <f t="shared" si="4"/>
        <v>212.34828564779036</v>
      </c>
      <c r="H77">
        <f t="shared" si="5"/>
        <v>10.61406298957704</v>
      </c>
      <c r="I77">
        <f t="shared" si="3"/>
        <v>20.006314816137362</v>
      </c>
      <c r="X77" s="1" t="s">
        <v>132</v>
      </c>
      <c r="Y77" s="2">
        <v>4</v>
      </c>
      <c r="Z77" s="2" t="s">
        <v>125</v>
      </c>
      <c r="AB77" s="34"/>
      <c r="AC77" s="34"/>
      <c r="AD77" s="34"/>
      <c r="AE77" s="34"/>
    </row>
    <row r="78" spans="1:31" ht="12">
      <c r="A78" s="1" t="s">
        <v>137</v>
      </c>
      <c r="B78" s="2">
        <v>2</v>
      </c>
      <c r="C78" s="2" t="s">
        <v>135</v>
      </c>
      <c r="D78">
        <v>33.59593023255814</v>
      </c>
      <c r="E78">
        <v>1.66525</v>
      </c>
      <c r="F78">
        <v>780.7686099280837</v>
      </c>
      <c r="G78">
        <f t="shared" si="4"/>
        <v>262.306477469153</v>
      </c>
      <c r="H78">
        <f t="shared" si="5"/>
        <v>13.001749276827413</v>
      </c>
      <c r="I78">
        <f t="shared" si="3"/>
        <v>20.174706640179036</v>
      </c>
      <c r="J78" t="s">
        <v>68</v>
      </c>
      <c r="K78">
        <f>SUM(G78)</f>
        <v>262.306477469153</v>
      </c>
      <c r="L78">
        <f>SUM(H78)</f>
        <v>13.001749276827413</v>
      </c>
      <c r="X78" s="1" t="s">
        <v>132</v>
      </c>
      <c r="Y78" s="2">
        <v>4</v>
      </c>
      <c r="Z78" s="2" t="s">
        <v>126</v>
      </c>
      <c r="AB78" s="34"/>
      <c r="AC78" s="34"/>
      <c r="AD78" s="34"/>
      <c r="AE78" s="34"/>
    </row>
    <row r="79" spans="1:31" ht="12">
      <c r="A79" s="1" t="s">
        <v>138</v>
      </c>
      <c r="B79" s="2">
        <v>1</v>
      </c>
      <c r="C79" s="2" t="s">
        <v>135</v>
      </c>
      <c r="D79" s="51">
        <v>32.2593023255814</v>
      </c>
      <c r="E79" s="51">
        <v>1.2364</v>
      </c>
      <c r="F79" s="40">
        <v>1592.1679158418615</v>
      </c>
      <c r="G79">
        <f t="shared" si="4"/>
        <v>513.6222615023346</v>
      </c>
      <c r="H79">
        <f t="shared" si="5"/>
        <v>19.685564111468775</v>
      </c>
      <c r="I79">
        <f t="shared" si="3"/>
        <v>26.09131537170932</v>
      </c>
      <c r="J79" t="s">
        <v>69</v>
      </c>
      <c r="K79">
        <f>SUM(G79)</f>
        <v>513.6222615023346</v>
      </c>
      <c r="L79">
        <f>SUM(H79)</f>
        <v>19.685564111468775</v>
      </c>
      <c r="M79">
        <f>AVERAGE(K79:K87)*10</f>
        <v>5102.372313144358</v>
      </c>
      <c r="N79">
        <f>AVERAGE(L79:L87)*10</f>
        <v>193.82248226062933</v>
      </c>
      <c r="O79">
        <f>M79*10</f>
        <v>51023.72313144358</v>
      </c>
      <c r="P79">
        <f>N79*10</f>
        <v>1938.2248226062934</v>
      </c>
      <c r="Q79">
        <f>O79/P79</f>
        <v>26.324976615887607</v>
      </c>
      <c r="S79" t="s">
        <v>44</v>
      </c>
      <c r="T79">
        <f>AVERAGE(D81,D83:D84,D86,D88)</f>
        <v>32.2593023255814</v>
      </c>
      <c r="U79">
        <f>AVERAGE(E81,E83:E84,E86,E88)</f>
        <v>1.2364</v>
      </c>
      <c r="X79" s="1"/>
      <c r="Y79" s="2"/>
      <c r="Z79" s="2"/>
      <c r="AB79" s="34"/>
      <c r="AC79" s="34"/>
      <c r="AD79" s="34"/>
      <c r="AE79" s="34"/>
    </row>
    <row r="80" spans="1:31" ht="12">
      <c r="A80" s="1" t="s">
        <v>138</v>
      </c>
      <c r="B80" s="2">
        <v>2</v>
      </c>
      <c r="C80" s="2" t="s">
        <v>123</v>
      </c>
      <c r="D80">
        <v>11.415697674418606</v>
      </c>
      <c r="E80">
        <v>0.47350000000000003</v>
      </c>
      <c r="F80" s="38">
        <v>1323.1916095199679</v>
      </c>
      <c r="G80">
        <f t="shared" si="4"/>
        <v>151.0515537960731</v>
      </c>
      <c r="H80">
        <f t="shared" si="5"/>
        <v>6.265312271077049</v>
      </c>
      <c r="I80">
        <f t="shared" si="3"/>
        <v>24.10918199454827</v>
      </c>
      <c r="J80" t="s">
        <v>70</v>
      </c>
      <c r="K80">
        <f>SUM(G80:G81)</f>
        <v>462.0064323401953</v>
      </c>
      <c r="L80">
        <f>SUM(H80:H81)</f>
        <v>19.51338898340581</v>
      </c>
      <c r="X80" s="1" t="s">
        <v>132</v>
      </c>
      <c r="Y80" s="2">
        <v>6</v>
      </c>
      <c r="Z80" s="2" t="s">
        <v>124</v>
      </c>
      <c r="AB80" s="34" t="s">
        <v>132</v>
      </c>
      <c r="AC80" s="34">
        <v>6</v>
      </c>
      <c r="AD80" s="39">
        <v>993.5078736089469</v>
      </c>
      <c r="AE80" s="39"/>
    </row>
    <row r="81" spans="1:31" ht="12">
      <c r="A81" s="13" t="s">
        <v>138</v>
      </c>
      <c r="B81" s="14">
        <v>2</v>
      </c>
      <c r="C81" s="14" t="s">
        <v>135</v>
      </c>
      <c r="D81">
        <v>31.92151162790698</v>
      </c>
      <c r="E81">
        <v>1.36</v>
      </c>
      <c r="F81" s="38">
        <v>974.1232876712324</v>
      </c>
      <c r="G81">
        <f t="shared" si="4"/>
        <v>310.9548785441222</v>
      </c>
      <c r="H81">
        <f t="shared" si="5"/>
        <v>13.248076712328762</v>
      </c>
      <c r="I81">
        <f t="shared" si="3"/>
        <v>23.47169972640219</v>
      </c>
      <c r="X81" s="1" t="s">
        <v>132</v>
      </c>
      <c r="Y81" s="2">
        <v>6</v>
      </c>
      <c r="Z81" s="2" t="s">
        <v>125</v>
      </c>
      <c r="AB81" s="34"/>
      <c r="AC81" s="34"/>
      <c r="AD81" s="34"/>
      <c r="AE81" s="34"/>
    </row>
    <row r="82" spans="1:31" ht="12">
      <c r="A82" s="1" t="s">
        <v>138</v>
      </c>
      <c r="B82" s="2">
        <v>3</v>
      </c>
      <c r="C82" s="2" t="s">
        <v>123</v>
      </c>
      <c r="D82">
        <v>11.659883720930232</v>
      </c>
      <c r="E82">
        <v>0.49724999999999997</v>
      </c>
      <c r="F82" s="38">
        <v>164.55782608695645</v>
      </c>
      <c r="G82">
        <f t="shared" si="4"/>
        <v>19.18725117542972</v>
      </c>
      <c r="H82">
        <f t="shared" si="5"/>
        <v>0.8182637902173909</v>
      </c>
      <c r="I82">
        <f t="shared" si="3"/>
        <v>23.44873548703918</v>
      </c>
      <c r="J82" t="s">
        <v>71</v>
      </c>
      <c r="K82">
        <f>SUM(G82:G84)</f>
        <v>505.96918003479016</v>
      </c>
      <c r="L82">
        <f>SUM(H82:H84)</f>
        <v>19.522763284951623</v>
      </c>
      <c r="X82" s="1" t="s">
        <v>132</v>
      </c>
      <c r="Y82" s="2">
        <v>6</v>
      </c>
      <c r="Z82" s="2" t="s">
        <v>126</v>
      </c>
      <c r="AB82" s="34"/>
      <c r="AC82" s="34"/>
      <c r="AD82" s="34"/>
      <c r="AE82" s="34"/>
    </row>
    <row r="83" spans="1:31" ht="12">
      <c r="A83" s="1" t="s">
        <v>138</v>
      </c>
      <c r="B83" s="2">
        <v>3</v>
      </c>
      <c r="C83" s="2" t="s">
        <v>135</v>
      </c>
      <c r="D83">
        <v>32.91569767441861</v>
      </c>
      <c r="E83">
        <v>1.2014999999999998</v>
      </c>
      <c r="F83" s="38">
        <v>805.7689100219459</v>
      </c>
      <c r="G83">
        <f t="shared" si="4"/>
        <v>265.2244583772818</v>
      </c>
      <c r="H83">
        <f t="shared" si="5"/>
        <v>9.68131345391368</v>
      </c>
      <c r="I83">
        <f t="shared" si="3"/>
        <v>27.39550368241249</v>
      </c>
      <c r="X83" s="1" t="s">
        <v>134</v>
      </c>
      <c r="Y83" s="2">
        <v>1</v>
      </c>
      <c r="Z83" s="2" t="s">
        <v>123</v>
      </c>
      <c r="AB83" s="34" t="s">
        <v>134</v>
      </c>
      <c r="AC83" s="34">
        <v>1</v>
      </c>
      <c r="AD83" s="39">
        <v>2349.158262226468</v>
      </c>
      <c r="AE83" s="39">
        <v>13003.123607966605</v>
      </c>
    </row>
    <row r="84" spans="1:31" ht="12">
      <c r="A84" s="13" t="s">
        <v>138</v>
      </c>
      <c r="B84" s="14">
        <v>3</v>
      </c>
      <c r="C84" s="14" t="s">
        <v>135</v>
      </c>
      <c r="D84">
        <v>29.575581395348838</v>
      </c>
      <c r="E84">
        <v>1.2045</v>
      </c>
      <c r="F84" s="38">
        <v>749.1229589722336</v>
      </c>
      <c r="G84">
        <f t="shared" si="4"/>
        <v>221.55747048207866</v>
      </c>
      <c r="H84">
        <f t="shared" si="5"/>
        <v>9.023186040820553</v>
      </c>
      <c r="I84">
        <f t="shared" si="3"/>
        <v>24.55423943158891</v>
      </c>
      <c r="X84" s="1" t="s">
        <v>134</v>
      </c>
      <c r="Y84" s="2">
        <v>1</v>
      </c>
      <c r="Z84" s="2" t="s">
        <v>135</v>
      </c>
      <c r="AB84" s="34"/>
      <c r="AC84" s="34"/>
      <c r="AD84" s="34"/>
      <c r="AE84" s="34"/>
    </row>
    <row r="85" spans="1:31" ht="12">
      <c r="A85" s="1" t="s">
        <v>138</v>
      </c>
      <c r="B85" s="2">
        <v>4</v>
      </c>
      <c r="C85" s="2" t="s">
        <v>123</v>
      </c>
      <c r="D85">
        <v>22.66569767441861</v>
      </c>
      <c r="E85">
        <v>0.95025</v>
      </c>
      <c r="F85" s="38">
        <v>36.070845578042714</v>
      </c>
      <c r="G85">
        <f t="shared" si="4"/>
        <v>8.175708807325556</v>
      </c>
      <c r="H85">
        <f t="shared" si="5"/>
        <v>0.34276321010535094</v>
      </c>
      <c r="I85">
        <f t="shared" si="3"/>
        <v>23.852352196178487</v>
      </c>
      <c r="J85" t="s">
        <v>72</v>
      </c>
      <c r="K85">
        <f>SUM(G85:G86)</f>
        <v>393.6469124022807</v>
      </c>
      <c r="L85">
        <f>SUM(H85:H86)</f>
        <v>16.00360427127658</v>
      </c>
      <c r="X85" s="1" t="s">
        <v>134</v>
      </c>
      <c r="Y85" s="2">
        <v>3</v>
      </c>
      <c r="Z85" s="2" t="s">
        <v>123</v>
      </c>
      <c r="AB85" s="34" t="s">
        <v>134</v>
      </c>
      <c r="AC85" s="34">
        <v>3</v>
      </c>
      <c r="AD85" s="39">
        <v>683.0025183299864</v>
      </c>
      <c r="AE85" s="39"/>
    </row>
    <row r="86" spans="1:31" ht="12">
      <c r="A86" s="1" t="s">
        <v>138</v>
      </c>
      <c r="B86" s="2">
        <v>4</v>
      </c>
      <c r="C86" s="2" t="s">
        <v>135</v>
      </c>
      <c r="D86">
        <v>30.40406976744186</v>
      </c>
      <c r="E86">
        <v>1.23525</v>
      </c>
      <c r="F86" s="38">
        <v>1267.827651177594</v>
      </c>
      <c r="G86">
        <f t="shared" si="4"/>
        <v>385.4712035949551</v>
      </c>
      <c r="H86">
        <f t="shared" si="5"/>
        <v>15.66084106117123</v>
      </c>
      <c r="I86">
        <f t="shared" si="3"/>
        <v>24.613697443790215</v>
      </c>
      <c r="X86" s="1" t="s">
        <v>134</v>
      </c>
      <c r="Y86" s="2">
        <v>3</v>
      </c>
      <c r="Z86" s="2" t="s">
        <v>135</v>
      </c>
      <c r="AB86" s="34"/>
      <c r="AC86" s="34"/>
      <c r="AD86" s="34"/>
      <c r="AE86" s="34"/>
    </row>
    <row r="87" spans="1:31" ht="12">
      <c r="A87" s="1" t="s">
        <v>138</v>
      </c>
      <c r="B87" s="2">
        <v>5</v>
      </c>
      <c r="C87" s="2" t="s">
        <v>123</v>
      </c>
      <c r="D87">
        <v>7.404069767441861</v>
      </c>
      <c r="E87">
        <v>0.34625</v>
      </c>
      <c r="F87" s="38">
        <v>288.4459607744214</v>
      </c>
      <c r="G87">
        <f t="shared" si="4"/>
        <v>21.356740177106143</v>
      </c>
      <c r="H87">
        <f t="shared" si="5"/>
        <v>0.998744139181434</v>
      </c>
      <c r="I87">
        <f t="shared" si="3"/>
        <v>21.383594996221984</v>
      </c>
      <c r="J87" t="s">
        <v>73</v>
      </c>
      <c r="K87">
        <f>SUM(G87:G88)</f>
        <v>675.9413702925781</v>
      </c>
      <c r="L87">
        <f>SUM(H87:H88)</f>
        <v>22.18592047921188</v>
      </c>
      <c r="W87" s="46">
        <f>SUM(AA87+AA92)</f>
        <v>1913.2944975717621</v>
      </c>
      <c r="X87" s="1" t="s">
        <v>134</v>
      </c>
      <c r="Y87" s="2">
        <v>4</v>
      </c>
      <c r="Z87" s="2" t="s">
        <v>135</v>
      </c>
      <c r="AA87" s="50">
        <v>1145.0202039638252</v>
      </c>
      <c r="AB87" s="34" t="s">
        <v>134</v>
      </c>
      <c r="AC87" s="34">
        <v>4</v>
      </c>
      <c r="AD87" s="39">
        <v>1913.2944975717621</v>
      </c>
      <c r="AE87" s="39"/>
    </row>
    <row r="88" spans="1:31" ht="12">
      <c r="A88" s="13" t="s">
        <v>138</v>
      </c>
      <c r="B88" s="14">
        <v>5</v>
      </c>
      <c r="C88" s="14" t="s">
        <v>135</v>
      </c>
      <c r="D88">
        <v>36.4796511627907</v>
      </c>
      <c r="E88">
        <v>1.18075</v>
      </c>
      <c r="F88">
        <v>1794.3829210273511</v>
      </c>
      <c r="G88">
        <f t="shared" si="4"/>
        <v>654.5846301154719</v>
      </c>
      <c r="H88">
        <f t="shared" si="5"/>
        <v>21.187176340030447</v>
      </c>
      <c r="I88">
        <f t="shared" si="3"/>
        <v>30.895321755486517</v>
      </c>
      <c r="X88" s="1" t="s">
        <v>134</v>
      </c>
      <c r="Y88" s="2">
        <v>5</v>
      </c>
      <c r="Z88" s="2" t="s">
        <v>123</v>
      </c>
      <c r="AB88" s="33" t="s">
        <v>134</v>
      </c>
      <c r="AC88" s="33">
        <v>5</v>
      </c>
      <c r="AD88" s="39">
        <v>775.3379159270022</v>
      </c>
      <c r="AE88" s="39"/>
    </row>
    <row r="89" spans="1:31" ht="12">
      <c r="A89" s="1" t="s">
        <v>139</v>
      </c>
      <c r="B89" s="2">
        <v>1</v>
      </c>
      <c r="C89" s="2" t="s">
        <v>123</v>
      </c>
      <c r="D89">
        <v>11.415697674418606</v>
      </c>
      <c r="E89">
        <v>0.649</v>
      </c>
      <c r="F89" s="38">
        <v>829.7716564237638</v>
      </c>
      <c r="G89">
        <f t="shared" si="4"/>
        <v>94.72422368535236</v>
      </c>
      <c r="H89">
        <f t="shared" si="5"/>
        <v>5.385218050190227</v>
      </c>
      <c r="I89">
        <f t="shared" si="3"/>
        <v>17.5896728419393</v>
      </c>
      <c r="J89" t="s">
        <v>74</v>
      </c>
      <c r="K89">
        <f>SUM(G89:G90)</f>
        <v>392.08635279687235</v>
      </c>
      <c r="L89">
        <f>SUM(H89:H90)</f>
        <v>19.74958802222807</v>
      </c>
      <c r="M89">
        <f>AVERAGE(K89:K98)*10</f>
        <v>3713.1457007658228</v>
      </c>
      <c r="N89">
        <f>AVERAGE(L89:L98)*10</f>
        <v>176.24590263092</v>
      </c>
      <c r="O89">
        <f>M89*10</f>
        <v>37131.45700765823</v>
      </c>
      <c r="P89">
        <f>N89*10</f>
        <v>1762.4590263092</v>
      </c>
      <c r="Q89">
        <f>O89/P89</f>
        <v>21.067983115281802</v>
      </c>
      <c r="X89" s="1" t="s">
        <v>134</v>
      </c>
      <c r="Y89" s="2">
        <v>5</v>
      </c>
      <c r="Z89" s="2" t="s">
        <v>135</v>
      </c>
      <c r="AB89" s="34"/>
      <c r="AC89" s="34"/>
      <c r="AD89" s="34"/>
      <c r="AE89" s="34"/>
    </row>
    <row r="90" spans="1:31" ht="12">
      <c r="A90" s="1" t="s">
        <v>139</v>
      </c>
      <c r="B90" s="2">
        <v>1</v>
      </c>
      <c r="C90" s="2" t="s">
        <v>135</v>
      </c>
      <c r="D90">
        <v>21.281007751937985</v>
      </c>
      <c r="E90">
        <v>1.028</v>
      </c>
      <c r="F90" s="40">
        <v>1397.3122540892844</v>
      </c>
      <c r="G90">
        <f t="shared" si="4"/>
        <v>297.36212911152</v>
      </c>
      <c r="H90">
        <f t="shared" si="5"/>
        <v>14.364369972037844</v>
      </c>
      <c r="I90">
        <f t="shared" si="3"/>
        <v>20.701369408499986</v>
      </c>
      <c r="S90" t="s">
        <v>45</v>
      </c>
      <c r="T90">
        <f>AVERAGE(D92,D97,D98)</f>
        <v>21.281007751937985</v>
      </c>
      <c r="U90">
        <f>AVERAGE(E92,E97,E98)</f>
        <v>1.028</v>
      </c>
      <c r="X90" s="1"/>
      <c r="Y90" s="2"/>
      <c r="Z90" s="2"/>
      <c r="AB90" s="34"/>
      <c r="AC90" s="34"/>
      <c r="AD90" s="34"/>
      <c r="AE90" s="34"/>
    </row>
    <row r="91" spans="1:31" ht="12">
      <c r="A91" s="1" t="s">
        <v>139</v>
      </c>
      <c r="B91" s="2">
        <v>2</v>
      </c>
      <c r="C91" s="2" t="s">
        <v>123</v>
      </c>
      <c r="D91">
        <v>6.511627906976744</v>
      </c>
      <c r="E91">
        <v>0.41325</v>
      </c>
      <c r="F91" s="38">
        <v>3072.9983101810094</v>
      </c>
      <c r="G91">
        <f t="shared" si="4"/>
        <v>200.10221554667038</v>
      </c>
      <c r="H91">
        <f t="shared" si="5"/>
        <v>12.69916551682302</v>
      </c>
      <c r="I91">
        <f t="shared" si="3"/>
        <v>15.757115322387767</v>
      </c>
      <c r="J91" t="s">
        <v>75</v>
      </c>
      <c r="K91">
        <f>SUM(G91:G92)</f>
        <v>301.38743847629894</v>
      </c>
      <c r="L91">
        <f>SUM(H91:H92)</f>
        <v>17.48699554793074</v>
      </c>
      <c r="W91" s="46">
        <f>SUM(AA91,AA93)</f>
        <v>780.7686099280837</v>
      </c>
      <c r="X91" s="1" t="s">
        <v>137</v>
      </c>
      <c r="Y91" s="2">
        <v>2</v>
      </c>
      <c r="Z91" s="2" t="s">
        <v>135</v>
      </c>
      <c r="AA91" s="50">
        <v>557.7565804935368</v>
      </c>
      <c r="AB91" s="33" t="s">
        <v>134</v>
      </c>
      <c r="AC91" s="33">
        <v>2</v>
      </c>
      <c r="AD91" s="39">
        <v>780.7686099280837</v>
      </c>
      <c r="AE91" s="39"/>
    </row>
    <row r="92" spans="1:31" ht="12">
      <c r="A92" s="1" t="s">
        <v>139</v>
      </c>
      <c r="B92" s="2">
        <v>2</v>
      </c>
      <c r="C92" s="2" t="s">
        <v>135</v>
      </c>
      <c r="D92">
        <v>19.668604651162788</v>
      </c>
      <c r="E92">
        <v>0.9297500000000001</v>
      </c>
      <c r="F92" s="38">
        <v>514.9588632543928</v>
      </c>
      <c r="G92">
        <f t="shared" si="4"/>
        <v>101.28522292962853</v>
      </c>
      <c r="H92">
        <f t="shared" si="5"/>
        <v>4.787830031107718</v>
      </c>
      <c r="I92">
        <f t="shared" si="3"/>
        <v>21.154724013081783</v>
      </c>
      <c r="X92" s="1" t="s">
        <v>137</v>
      </c>
      <c r="Y92" s="2">
        <v>4</v>
      </c>
      <c r="Z92" s="2" t="s">
        <v>135</v>
      </c>
      <c r="AA92" s="50">
        <v>768.2742936079369</v>
      </c>
      <c r="AB92" s="34"/>
      <c r="AC92" s="34"/>
      <c r="AD92" s="34"/>
      <c r="AE92" s="34"/>
    </row>
    <row r="93" spans="1:31" ht="12">
      <c r="A93" s="1" t="s">
        <v>139</v>
      </c>
      <c r="B93" s="2">
        <v>3</v>
      </c>
      <c r="C93" s="2" t="s">
        <v>123</v>
      </c>
      <c r="D93">
        <v>13.165697674418604</v>
      </c>
      <c r="E93">
        <v>0.6705000000000001</v>
      </c>
      <c r="F93" s="38">
        <v>151.45114896593074</v>
      </c>
      <c r="G93">
        <f t="shared" si="4"/>
        <v>19.9396003972878</v>
      </c>
      <c r="H93">
        <f t="shared" si="5"/>
        <v>1.0154799538165658</v>
      </c>
      <c r="I93">
        <f t="shared" si="3"/>
        <v>19.635641572585538</v>
      </c>
      <c r="J93" t="s">
        <v>76</v>
      </c>
      <c r="K93">
        <f>SUM(G93:G96)</f>
        <v>570.0290467966213</v>
      </c>
      <c r="L93">
        <f>SUM(H93:H96)</f>
        <v>22.749091570288527</v>
      </c>
      <c r="X93" s="1" t="s">
        <v>136</v>
      </c>
      <c r="Y93" s="2">
        <v>2</v>
      </c>
      <c r="Z93" s="2" t="s">
        <v>135</v>
      </c>
      <c r="AA93" s="50">
        <v>223.0120294345469</v>
      </c>
      <c r="AB93" s="34"/>
      <c r="AC93" s="34"/>
      <c r="AD93" s="34"/>
      <c r="AE93" s="34"/>
    </row>
    <row r="94" spans="1:31" ht="12">
      <c r="A94" s="1" t="s">
        <v>139</v>
      </c>
      <c r="B94" s="2">
        <v>3</v>
      </c>
      <c r="C94" s="2" t="s">
        <v>124</v>
      </c>
      <c r="D94">
        <v>41.901162790697676</v>
      </c>
      <c r="E94">
        <v>1.76725</v>
      </c>
      <c r="F94" s="51">
        <v>685.853722741433</v>
      </c>
      <c r="G94">
        <f t="shared" si="4"/>
        <v>287.3806848719481</v>
      </c>
      <c r="H94">
        <f t="shared" si="5"/>
        <v>12.120749915147973</v>
      </c>
      <c r="I94">
        <f t="shared" si="3"/>
        <v>23.709810604440616</v>
      </c>
      <c r="X94" s="1" t="s">
        <v>138</v>
      </c>
      <c r="Y94" s="2">
        <v>1</v>
      </c>
      <c r="Z94" s="2" t="s">
        <v>135</v>
      </c>
      <c r="AB94" s="34" t="s">
        <v>138</v>
      </c>
      <c r="AC94" s="34">
        <v>1</v>
      </c>
      <c r="AD94" s="39">
        <v>1592.1679158418615</v>
      </c>
      <c r="AE94" s="34">
        <v>19546.211642337395</v>
      </c>
    </row>
    <row r="95" spans="1:31" ht="12">
      <c r="A95" s="1" t="s">
        <v>139</v>
      </c>
      <c r="B95" s="2">
        <v>3</v>
      </c>
      <c r="C95" s="2" t="s">
        <v>125</v>
      </c>
      <c r="D95">
        <v>36.020348837209305</v>
      </c>
      <c r="E95">
        <v>1.31875</v>
      </c>
      <c r="F95" s="38">
        <v>654.64</v>
      </c>
      <c r="G95">
        <f t="shared" si="4"/>
        <v>235.80361162790697</v>
      </c>
      <c r="H95">
        <f t="shared" si="5"/>
        <v>8.633065</v>
      </c>
      <c r="I95">
        <f t="shared" si="3"/>
        <v>27.314008596935963</v>
      </c>
      <c r="X95" s="1" t="s">
        <v>138</v>
      </c>
      <c r="Y95" s="2">
        <v>2</v>
      </c>
      <c r="Z95" s="2" t="s">
        <v>123</v>
      </c>
      <c r="AB95" s="34" t="s">
        <v>138</v>
      </c>
      <c r="AC95" s="34">
        <v>2</v>
      </c>
      <c r="AD95" s="39">
        <v>2297.3148971912005</v>
      </c>
      <c r="AE95" s="39"/>
    </row>
    <row r="96" spans="1:31" ht="12">
      <c r="A96" s="13" t="s">
        <v>139</v>
      </c>
      <c r="B96" s="14">
        <v>3</v>
      </c>
      <c r="C96" s="14" t="s">
        <v>126</v>
      </c>
      <c r="D96">
        <v>47.354651162790695</v>
      </c>
      <c r="E96">
        <v>1.7245</v>
      </c>
      <c r="F96" s="38">
        <v>56.81627725856702</v>
      </c>
      <c r="G96">
        <f t="shared" si="4"/>
        <v>26.905149899478392</v>
      </c>
      <c r="H96">
        <f t="shared" si="5"/>
        <v>0.9797967013239882</v>
      </c>
      <c r="I96">
        <f t="shared" si="3"/>
        <v>27.459931088889938</v>
      </c>
      <c r="X96" s="1" t="s">
        <v>138</v>
      </c>
      <c r="Y96" s="2">
        <v>2</v>
      </c>
      <c r="Z96" s="2" t="s">
        <v>135</v>
      </c>
      <c r="AB96" s="34"/>
      <c r="AC96" s="34"/>
      <c r="AD96" s="34"/>
      <c r="AE96" s="34"/>
    </row>
    <row r="97" spans="1:31" ht="12">
      <c r="A97" s="1" t="s">
        <v>139</v>
      </c>
      <c r="B97" s="2">
        <v>4</v>
      </c>
      <c r="C97" s="2" t="s">
        <v>135</v>
      </c>
      <c r="D97">
        <v>20.125</v>
      </c>
      <c r="E97">
        <v>0.9177500000000001</v>
      </c>
      <c r="F97" s="38">
        <v>2013.5704685852038</v>
      </c>
      <c r="G97">
        <f t="shared" si="4"/>
        <v>405.2310568027723</v>
      </c>
      <c r="H97">
        <f t="shared" si="5"/>
        <v>18.479542975440708</v>
      </c>
      <c r="I97">
        <f t="shared" si="3"/>
        <v>21.928629801144105</v>
      </c>
      <c r="J97" t="s">
        <v>77</v>
      </c>
      <c r="K97">
        <f>SUM(G97)</f>
        <v>405.2310568027723</v>
      </c>
      <c r="L97">
        <f>SUM(H97)</f>
        <v>18.479542975440708</v>
      </c>
      <c r="X97" s="1" t="s">
        <v>138</v>
      </c>
      <c r="Y97" s="2">
        <v>3</v>
      </c>
      <c r="Z97" s="2" t="s">
        <v>123</v>
      </c>
      <c r="AB97" s="34" t="s">
        <v>138</v>
      </c>
      <c r="AC97" s="34">
        <v>3</v>
      </c>
      <c r="AD97" s="39">
        <v>2496.895629578226</v>
      </c>
      <c r="AE97" s="39"/>
    </row>
    <row r="98" spans="1:31" ht="12">
      <c r="A98" s="1" t="s">
        <v>139</v>
      </c>
      <c r="B98" s="2">
        <v>5</v>
      </c>
      <c r="C98" s="2" t="s">
        <v>135</v>
      </c>
      <c r="D98">
        <v>24.049418604651166</v>
      </c>
      <c r="E98">
        <v>1.2365</v>
      </c>
      <c r="F98" s="38">
        <v>781.054039593365</v>
      </c>
      <c r="G98">
        <f t="shared" si="4"/>
        <v>187.8389555103462</v>
      </c>
      <c r="H98">
        <f t="shared" si="5"/>
        <v>9.657733199571958</v>
      </c>
      <c r="I98">
        <f t="shared" si="3"/>
        <v>19.449590460696456</v>
      </c>
      <c r="J98" t="s">
        <v>78</v>
      </c>
      <c r="K98">
        <f>SUM(G98)</f>
        <v>187.8389555103462</v>
      </c>
      <c r="L98">
        <f>SUM(H98)</f>
        <v>9.657733199571958</v>
      </c>
      <c r="X98" s="1" t="s">
        <v>138</v>
      </c>
      <c r="Y98" s="2">
        <v>3</v>
      </c>
      <c r="Z98" s="2" t="s">
        <v>135</v>
      </c>
      <c r="AA98" s="45"/>
      <c r="AB98" s="34"/>
      <c r="AC98" s="34"/>
      <c r="AD98" s="34"/>
      <c r="AE98" s="34"/>
    </row>
    <row r="99" spans="1:31" ht="12">
      <c r="A99" s="23"/>
      <c r="X99" s="1" t="s">
        <v>138</v>
      </c>
      <c r="Y99" s="2">
        <v>3</v>
      </c>
      <c r="Z99" s="2" t="s">
        <v>135</v>
      </c>
      <c r="AB99" s="34"/>
      <c r="AC99" s="34"/>
      <c r="AD99" s="39"/>
      <c r="AE99" s="39"/>
    </row>
    <row r="100" spans="1:31" ht="12">
      <c r="A100" s="23"/>
      <c r="X100" s="1" t="s">
        <v>138</v>
      </c>
      <c r="Y100" s="2">
        <v>3</v>
      </c>
      <c r="Z100" s="2" t="s">
        <v>135</v>
      </c>
      <c r="AB100" s="34"/>
      <c r="AC100" s="34"/>
      <c r="AD100" s="34"/>
      <c r="AE100" s="34"/>
    </row>
    <row r="101" spans="1:31" ht="12">
      <c r="A101" s="24"/>
      <c r="B101" s="25"/>
      <c r="C101" s="25"/>
      <c r="X101" s="1" t="s">
        <v>138</v>
      </c>
      <c r="Y101" s="2">
        <v>4</v>
      </c>
      <c r="Z101" s="2" t="s">
        <v>123</v>
      </c>
      <c r="AB101" s="34" t="s">
        <v>138</v>
      </c>
      <c r="AC101" s="34">
        <v>4</v>
      </c>
      <c r="AD101" s="39">
        <v>1303.8984967556366</v>
      </c>
      <c r="AE101" s="39"/>
    </row>
    <row r="102" spans="24:31" ht="12">
      <c r="X102" s="1" t="s">
        <v>138</v>
      </c>
      <c r="Y102" s="2">
        <v>4</v>
      </c>
      <c r="Z102" s="2" t="s">
        <v>135</v>
      </c>
      <c r="AB102" s="34"/>
      <c r="AC102" s="34"/>
      <c r="AD102" s="34"/>
      <c r="AE102" s="34"/>
    </row>
    <row r="103" spans="7:31" ht="12">
      <c r="G103" s="46"/>
      <c r="X103" s="1" t="s">
        <v>138</v>
      </c>
      <c r="Y103" s="2">
        <v>5</v>
      </c>
      <c r="Z103" s="2" t="s">
        <v>123</v>
      </c>
      <c r="AB103" s="34" t="s">
        <v>138</v>
      </c>
      <c r="AC103" s="34">
        <v>5</v>
      </c>
      <c r="AD103" s="39">
        <v>2082.8288818017727</v>
      </c>
      <c r="AE103" s="39"/>
    </row>
    <row r="104" spans="24:28" ht="12">
      <c r="X104" s="1" t="s">
        <v>138</v>
      </c>
      <c r="Y104" s="2">
        <v>5</v>
      </c>
      <c r="Z104" s="2" t="s">
        <v>135</v>
      </c>
      <c r="AA104" s="50">
        <v>974.6975559380379</v>
      </c>
      <c r="AB104" s="46">
        <v>1794.3829210273511</v>
      </c>
    </row>
    <row r="105" spans="24:27" ht="12">
      <c r="X105" s="1" t="s">
        <v>138</v>
      </c>
      <c r="Y105" s="2">
        <v>5</v>
      </c>
      <c r="Z105" s="2" t="s">
        <v>135</v>
      </c>
      <c r="AA105" s="50">
        <v>819.6853650893133</v>
      </c>
    </row>
    <row r="106" spans="24:31" ht="12">
      <c r="X106" s="1" t="s">
        <v>139</v>
      </c>
      <c r="Y106" s="2">
        <v>1</v>
      </c>
      <c r="Z106" s="2" t="s">
        <v>123</v>
      </c>
      <c r="AB106" t="s">
        <v>139</v>
      </c>
      <c r="AC106">
        <v>1</v>
      </c>
      <c r="AD106" s="46">
        <v>2227.083910513048</v>
      </c>
      <c r="AE106" s="46">
        <v>24343.998927534878</v>
      </c>
    </row>
    <row r="107" spans="24:31" ht="12">
      <c r="X107" s="1" t="s">
        <v>139</v>
      </c>
      <c r="Y107" s="2">
        <v>1</v>
      </c>
      <c r="Z107" s="2" t="s">
        <v>135</v>
      </c>
      <c r="AD107" s="46"/>
      <c r="AE107" s="46"/>
    </row>
    <row r="108" spans="24:31" ht="12">
      <c r="X108" s="1" t="s">
        <v>139</v>
      </c>
      <c r="Y108" s="2">
        <v>2</v>
      </c>
      <c r="Z108" s="2" t="s">
        <v>123</v>
      </c>
      <c r="AB108" t="s">
        <v>139</v>
      </c>
      <c r="AC108">
        <v>2</v>
      </c>
      <c r="AD108" s="46">
        <v>3587.957173435402</v>
      </c>
      <c r="AE108" s="46"/>
    </row>
    <row r="109" spans="24:26" ht="12">
      <c r="X109" s="1" t="s">
        <v>139</v>
      </c>
      <c r="Y109" s="2">
        <v>2</v>
      </c>
      <c r="Z109" s="2" t="s">
        <v>135</v>
      </c>
    </row>
    <row r="110" spans="24:31" ht="12">
      <c r="X110" s="1" t="s">
        <v>139</v>
      </c>
      <c r="Y110" s="2">
        <v>3</v>
      </c>
      <c r="Z110" s="2" t="s">
        <v>123</v>
      </c>
      <c r="AB110" t="s">
        <v>139</v>
      </c>
      <c r="AC110">
        <v>3</v>
      </c>
      <c r="AD110" s="46">
        <v>1548.7634030552151</v>
      </c>
      <c r="AE110" s="46"/>
    </row>
    <row r="111" spans="24:31" ht="12">
      <c r="X111" s="1" t="s">
        <v>139</v>
      </c>
      <c r="Y111" s="2">
        <v>3</v>
      </c>
      <c r="Z111" s="2" t="s">
        <v>135</v>
      </c>
      <c r="AD111" s="46"/>
      <c r="AE111" s="46"/>
    </row>
    <row r="112" spans="24:27" ht="12">
      <c r="X112" s="13" t="s">
        <v>139</v>
      </c>
      <c r="Y112" s="14">
        <v>3</v>
      </c>
      <c r="Z112" s="14" t="s">
        <v>124</v>
      </c>
      <c r="AA112" s="45" t="s">
        <v>32</v>
      </c>
    </row>
    <row r="113" spans="24:26" ht="12">
      <c r="X113" s="1" t="s">
        <v>139</v>
      </c>
      <c r="Y113" s="2">
        <v>3</v>
      </c>
      <c r="Z113" s="2" t="s">
        <v>125</v>
      </c>
    </row>
    <row r="114" spans="24:26" ht="12">
      <c r="X114" s="1" t="s">
        <v>139</v>
      </c>
      <c r="Y114" s="2">
        <v>3</v>
      </c>
      <c r="Z114" s="2" t="s">
        <v>126</v>
      </c>
    </row>
    <row r="115" spans="24:31" ht="12">
      <c r="X115" s="1" t="s">
        <v>139</v>
      </c>
      <c r="Y115" s="2">
        <v>4</v>
      </c>
      <c r="Z115" s="2" t="s">
        <v>135</v>
      </c>
      <c r="AB115" t="s">
        <v>139</v>
      </c>
      <c r="AC115">
        <v>4</v>
      </c>
      <c r="AD115" s="46">
        <v>2013.5704685852038</v>
      </c>
      <c r="AE115" s="46"/>
    </row>
    <row r="116" spans="24:31" ht="12">
      <c r="X116" s="1" t="s">
        <v>139</v>
      </c>
      <c r="Y116" s="2">
        <v>5</v>
      </c>
      <c r="Z116" s="2" t="s">
        <v>135</v>
      </c>
      <c r="AB116" t="s">
        <v>139</v>
      </c>
      <c r="AC116">
        <v>5</v>
      </c>
      <c r="AD116" s="46">
        <v>2794.6245081785687</v>
      </c>
      <c r="AE116" s="46"/>
    </row>
    <row r="117" spans="24:26" ht="12">
      <c r="X117" s="32"/>
      <c r="Y117" s="33"/>
      <c r="Z117" s="33"/>
    </row>
    <row r="118" spans="24:26" ht="12">
      <c r="X118" s="32"/>
      <c r="Y118" s="33"/>
      <c r="Z118" s="33"/>
    </row>
    <row r="119" spans="24:26" ht="12">
      <c r="X119" s="32"/>
      <c r="Y119" s="33"/>
      <c r="Z119" s="33"/>
    </row>
    <row r="120" spans="24:26" ht="12">
      <c r="X120" s="32"/>
      <c r="Y120" s="33"/>
      <c r="Z120" s="33"/>
    </row>
    <row r="122" ht="12">
      <c r="X122"/>
    </row>
  </sheetData>
  <mergeCells count="1">
    <mergeCell ref="Y2:Z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SUNY-ESF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Fuss</dc:creator>
  <cp:keywords/>
  <dc:description/>
  <cp:lastModifiedBy>Ruth Yanai</cp:lastModifiedBy>
  <dcterms:created xsi:type="dcterms:W3CDTF">2004-12-30T17:54:15Z</dcterms:created>
  <dcterms:modified xsi:type="dcterms:W3CDTF">2008-06-06T14:52:12Z</dcterms:modified>
  <cp:category/>
  <cp:version/>
  <cp:contentType/>
  <cp:contentStatus/>
</cp:coreProperties>
</file>