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filterPrivacy="1" defaultThemeVersion="124226"/>
  <xr:revisionPtr revIDLastSave="0" documentId="13_ncr:1_{ABB0B5BD-782C-4C6F-B866-8C246B56FC9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Note" sheetId="6" r:id="rId1"/>
    <sheet name="MDL" sheetId="1" r:id="rId2"/>
    <sheet name="CCVs" sheetId="2" r:id="rId3"/>
    <sheet name="wood_foliage_results" sheetId="5" r:id="rId4"/>
    <sheet name="wood_foliage_pool" sheetId="7" r:id="rId5"/>
    <sheet name="air_contamination result" sheetId="8" r:id="rId6"/>
    <sheet name="calibration curve" sheetId="3" r:id="rId7"/>
    <sheet name="raw data1" sheetId="4" r:id="rId8"/>
    <sheet name="raw data2" sheetId="9" r:id="rId9"/>
  </sheets>
  <definedNames>
    <definedName name="biomassw6.pl?year_0_vigor_0_size_2_lower__upper__nn_1_zone_2_elev__xplot__zplot__prod_0_pct__chem_0_elem_1_plotchem_0_wmap_0_speciesx_0_ppart_0_submit_Submit" localSheetId="4">wood_foliage_pool!$M$5:$AG$54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7" l="1"/>
  <c r="K6" i="7" s="1"/>
  <c r="J7" i="7"/>
  <c r="K7" i="7" s="1"/>
  <c r="J8" i="7"/>
  <c r="K8" i="7" s="1"/>
  <c r="J9" i="7"/>
  <c r="K9" i="7" s="1"/>
  <c r="J10" i="7"/>
  <c r="K10" i="7" s="1"/>
  <c r="J11" i="7"/>
  <c r="K11" i="7" s="1"/>
  <c r="J12" i="7"/>
  <c r="K12" i="7" s="1"/>
  <c r="J13" i="7"/>
  <c r="K13" i="7" s="1"/>
  <c r="J14" i="7"/>
  <c r="K14" i="7" s="1"/>
  <c r="J15" i="7"/>
  <c r="K15" i="7" s="1"/>
  <c r="J16" i="7"/>
  <c r="K16" i="7" s="1"/>
  <c r="J17" i="7"/>
  <c r="K17" i="7" s="1"/>
  <c r="I17" i="7"/>
  <c r="I16" i="7"/>
  <c r="I15" i="7"/>
  <c r="I14" i="7"/>
  <c r="I13" i="7"/>
  <c r="I12" i="7"/>
  <c r="I11" i="7"/>
  <c r="I10" i="7"/>
  <c r="I9" i="7"/>
  <c r="I8" i="7"/>
  <c r="I7" i="7"/>
  <c r="I6" i="7"/>
  <c r="E10" i="1"/>
  <c r="E12" i="1" s="1"/>
  <c r="D10" i="1"/>
  <c r="D12" i="1" s="1"/>
  <c r="J52" i="7" l="1"/>
  <c r="K52" i="7" s="1"/>
  <c r="J53" i="7"/>
  <c r="K53" i="7" s="1"/>
  <c r="J54" i="7"/>
  <c r="K54" i="7" s="1"/>
  <c r="J55" i="7"/>
  <c r="K55" i="7" s="1"/>
  <c r="J51" i="7"/>
  <c r="K51" i="7" s="1"/>
  <c r="J35" i="7"/>
  <c r="K35" i="7" s="1"/>
  <c r="D52" i="7"/>
  <c r="E52" i="7" s="1"/>
  <c r="D53" i="7"/>
  <c r="E53" i="7" s="1"/>
  <c r="D54" i="7"/>
  <c r="E54" i="7" s="1"/>
  <c r="D55" i="7"/>
  <c r="E55" i="7" s="1"/>
  <c r="D51" i="7"/>
  <c r="E51" i="7" s="1"/>
  <c r="D38" i="7"/>
  <c r="D37" i="7"/>
  <c r="D36" i="7"/>
  <c r="E36" i="7" s="1"/>
  <c r="D35" i="7"/>
  <c r="E35" i="7" s="1"/>
  <c r="C9" i="7"/>
  <c r="I23" i="5"/>
  <c r="G23" i="5"/>
  <c r="G19" i="5"/>
  <c r="I19" i="5"/>
  <c r="I15" i="5"/>
  <c r="G15" i="5"/>
  <c r="G11" i="5"/>
  <c r="I11" i="5"/>
  <c r="I6" i="5"/>
  <c r="G6" i="5"/>
  <c r="G26" i="8"/>
  <c r="F26" i="8"/>
  <c r="G23" i="8"/>
  <c r="F23" i="8"/>
  <c r="G20" i="8"/>
  <c r="F20" i="8"/>
  <c r="G17" i="8"/>
  <c r="F17" i="8"/>
  <c r="G14" i="8"/>
  <c r="F14" i="8"/>
  <c r="G11" i="8"/>
  <c r="F11" i="8"/>
  <c r="G8" i="8"/>
  <c r="F8" i="8"/>
  <c r="G5" i="8"/>
  <c r="F5" i="8"/>
  <c r="G2" i="8"/>
  <c r="F2" i="8"/>
  <c r="J39" i="7"/>
  <c r="K39" i="7" s="1"/>
  <c r="H39" i="7"/>
  <c r="D39" i="7"/>
  <c r="E39" i="7" s="1"/>
  <c r="B39" i="7"/>
  <c r="J38" i="7"/>
  <c r="K38" i="7" s="1"/>
  <c r="H38" i="7"/>
  <c r="E38" i="7"/>
  <c r="B38" i="7"/>
  <c r="J37" i="7"/>
  <c r="K37" i="7" s="1"/>
  <c r="H37" i="7"/>
  <c r="E37" i="7"/>
  <c r="B37" i="7"/>
  <c r="J36" i="7"/>
  <c r="K36" i="7" s="1"/>
  <c r="H36" i="7"/>
  <c r="B36" i="7"/>
  <c r="H35" i="7"/>
  <c r="B35" i="7"/>
  <c r="D30" i="7"/>
  <c r="J42" i="7" s="1"/>
  <c r="K42" i="7" s="1"/>
  <c r="C30" i="7"/>
  <c r="D42" i="7" s="1"/>
  <c r="E42" i="7" s="1"/>
  <c r="D29" i="7"/>
  <c r="J41" i="7" s="1"/>
  <c r="K41" i="7" s="1"/>
  <c r="C29" i="7"/>
  <c r="D57" i="7" s="1"/>
  <c r="E57" i="7" s="1"/>
  <c r="D10" i="7"/>
  <c r="C10" i="7"/>
  <c r="D9" i="7"/>
  <c r="I5" i="5"/>
  <c r="I28" i="5" s="1"/>
  <c r="I10" i="5"/>
  <c r="I14" i="5"/>
  <c r="I18" i="5"/>
  <c r="I22" i="5"/>
  <c r="I26" i="5" s="1"/>
  <c r="G22" i="5"/>
  <c r="G26" i="5" s="1"/>
  <c r="G18" i="5"/>
  <c r="G14" i="5"/>
  <c r="G10" i="5"/>
  <c r="G27" i="5" s="1"/>
  <c r="G5" i="5"/>
  <c r="G25" i="5" l="1"/>
  <c r="I25" i="5"/>
  <c r="G28" i="5"/>
  <c r="I27" i="5"/>
  <c r="J57" i="7"/>
  <c r="K57" i="7" s="1"/>
  <c r="D58" i="7"/>
  <c r="E58" i="7" s="1"/>
  <c r="J58" i="7"/>
  <c r="K58" i="7" s="1"/>
  <c r="D41" i="7"/>
  <c r="E41" i="7" s="1"/>
  <c r="E44" i="7" s="1"/>
  <c r="K44" i="7"/>
  <c r="E45" i="7"/>
  <c r="K45" i="7"/>
  <c r="C60" i="5"/>
  <c r="C58" i="5"/>
  <c r="C56" i="5"/>
  <c r="C54" i="5"/>
  <c r="C52" i="5"/>
  <c r="C50" i="5"/>
  <c r="C48" i="5"/>
  <c r="C46" i="5"/>
  <c r="C44" i="5"/>
  <c r="C42" i="5"/>
  <c r="C40" i="5"/>
  <c r="C38" i="5"/>
  <c r="C36" i="5"/>
  <c r="C34" i="5"/>
  <c r="C32" i="5"/>
  <c r="C30" i="5"/>
  <c r="C28" i="5"/>
  <c r="C26" i="5"/>
  <c r="C24" i="5"/>
  <c r="C22" i="5"/>
  <c r="C20" i="5"/>
  <c r="C18" i="5"/>
  <c r="C16" i="5"/>
  <c r="C14" i="5"/>
  <c r="C12" i="5"/>
  <c r="C10" i="5"/>
  <c r="C8" i="5"/>
  <c r="C6" i="5"/>
  <c r="C4" i="5"/>
  <c r="C2" i="5"/>
  <c r="F25" i="2"/>
  <c r="F26" i="2"/>
  <c r="F27" i="2"/>
  <c r="F23" i="2"/>
  <c r="F24" i="2"/>
  <c r="F4" i="2"/>
  <c r="F5" i="2"/>
  <c r="F21" i="2"/>
  <c r="F12" i="2"/>
  <c r="F13" i="2"/>
  <c r="F14" i="2"/>
  <c r="F15" i="2"/>
  <c r="F16" i="2"/>
  <c r="F17" i="2"/>
  <c r="F18" i="2"/>
  <c r="F19" i="2"/>
  <c r="F20" i="2"/>
  <c r="F22" i="2"/>
  <c r="F11" i="2"/>
  <c r="F10" i="2"/>
  <c r="F9" i="2"/>
  <c r="F8" i="2"/>
  <c r="F7" i="2"/>
  <c r="F6" i="2"/>
  <c r="F3" i="2"/>
  <c r="F2" i="2"/>
  <c r="E46" i="7" l="1"/>
  <c r="K46" i="7"/>
  <c r="C29" i="1"/>
  <c r="C28" i="1"/>
  <c r="G12" i="1"/>
  <c r="F12" i="1"/>
  <c r="E9" i="1"/>
  <c r="D9" i="1"/>
  <c r="D11" i="1" s="1"/>
  <c r="G8" i="1"/>
  <c r="H8" i="1" s="1"/>
  <c r="G7" i="1"/>
  <c r="H7" i="1" s="1"/>
  <c r="G6" i="1"/>
  <c r="H6" i="1" s="1"/>
  <c r="G5" i="1"/>
  <c r="H5" i="1" s="1"/>
  <c r="G4" i="1"/>
  <c r="H4" i="1" s="1"/>
  <c r="H3" i="1"/>
  <c r="G3" i="1"/>
  <c r="G2" i="1"/>
  <c r="H2" i="1" s="1"/>
  <c r="C30" i="1" l="1"/>
  <c r="H10" i="1"/>
  <c r="H9" i="1"/>
  <c r="E11" i="1"/>
  <c r="H11" i="1" l="1"/>
  <c r="D18" i="1"/>
  <c r="D27" i="1"/>
  <c r="E27" i="1" s="1"/>
  <c r="D23" i="1"/>
  <c r="E23" i="1" s="1"/>
  <c r="D19" i="1"/>
  <c r="E19" i="1" s="1"/>
  <c r="D26" i="1"/>
  <c r="E26" i="1" s="1"/>
  <c r="D24" i="1"/>
  <c r="E24" i="1" s="1"/>
  <c r="D20" i="1"/>
  <c r="E20" i="1" s="1"/>
  <c r="D28" i="1" l="1"/>
  <c r="D29" i="1"/>
  <c r="D32" i="1" s="1"/>
  <c r="E18" i="1"/>
  <c r="E28" i="1" s="1"/>
  <c r="D30" i="1" l="1"/>
  <c r="E29" i="1"/>
  <c r="E32" i="1" l="1"/>
  <c r="F32" i="1"/>
  <c r="G32" i="1" s="1"/>
  <c r="H32" i="1" s="1"/>
  <c r="E33" i="1"/>
  <c r="E3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4" refreshedVersion="3" background="1" saveData="1">
    <webPr sourceData="1" parsePre="1" consecutive="1" xl2000="1" url="http://hbrsensor.sr.unh.edu/cgi-bin/biomass/biomassw6.pl?year=0&amp;vigor=0&amp;size=2&amp;lower=&amp;upper=&amp;nn=1&amp;zone=2&amp;elev=&amp;xplot=&amp;zplot=&amp;prod=0&amp;pct=&amp;chem=0&amp;elem=1&amp;plotchem=0&amp;wmap=0&amp;speciesx=0&amp;ppart=0&amp;submit=Submit"/>
  </connection>
</connections>
</file>

<file path=xl/sharedStrings.xml><?xml version="1.0" encoding="utf-8"?>
<sst xmlns="http://schemas.openxmlformats.org/spreadsheetml/2006/main" count="1856" uniqueCount="264">
  <si>
    <t>Name</t>
  </si>
  <si>
    <t>Weight (g)</t>
  </si>
  <si>
    <t>Height</t>
  </si>
  <si>
    <t>Hg [ng]</t>
  </si>
  <si>
    <t>R [µg/kg]</t>
  </si>
  <si>
    <t>True Value ug/Kg</t>
  </si>
  <si>
    <t>Hg (ng)</t>
  </si>
  <si>
    <t>CF</t>
  </si>
  <si>
    <t>apple1</t>
  </si>
  <si>
    <t>apple2</t>
  </si>
  <si>
    <t>apple3</t>
  </si>
  <si>
    <t>apple4</t>
  </si>
  <si>
    <t>apple5</t>
  </si>
  <si>
    <t>apple6</t>
  </si>
  <si>
    <t>apple7</t>
  </si>
  <si>
    <t>Average</t>
  </si>
  <si>
    <t>Stdev</t>
  </si>
  <si>
    <t>%RSD</t>
  </si>
  <si>
    <t>MDL--98%</t>
  </si>
  <si>
    <t>T-TEST TABLE</t>
  </si>
  <si>
    <t>epa-procedure for mdl for 98% confid</t>
  </si>
  <si>
    <t>blk</t>
  </si>
  <si>
    <t>Average(ng/g)</t>
  </si>
  <si>
    <t>LOD</t>
  </si>
  <si>
    <t>LOQ</t>
  </si>
  <si>
    <t xml:space="preserve">Created by </t>
  </si>
  <si>
    <t>Date</t>
  </si>
  <si>
    <t>Goal</t>
  </si>
  <si>
    <t>Table of Contents</t>
  </si>
  <si>
    <t>Tab Name</t>
  </si>
  <si>
    <t>Description</t>
  </si>
  <si>
    <t>MDL</t>
  </si>
  <si>
    <t>Describe the definition of method detection limit</t>
  </si>
  <si>
    <t>CCVS</t>
  </si>
  <si>
    <t>Describe the continuing calibration verification standards</t>
  </si>
  <si>
    <t>Feb 8_2016</t>
  </si>
  <si>
    <t>Weight [g]</t>
  </si>
  <si>
    <t>Area Peak</t>
  </si>
  <si>
    <t>%R</t>
  </si>
  <si>
    <t>2976ccv1</t>
  </si>
  <si>
    <t>2976ccv2</t>
  </si>
  <si>
    <t>2976ccv3</t>
  </si>
  <si>
    <t>2976ccv4</t>
  </si>
  <si>
    <t>2976ccv5</t>
  </si>
  <si>
    <t>2976ccv6</t>
  </si>
  <si>
    <t>2976ccv7</t>
  </si>
  <si>
    <t>2976ccv8</t>
  </si>
  <si>
    <t>160126apple-qcs</t>
  </si>
  <si>
    <t>160126dorm-primer</t>
  </si>
  <si>
    <t>160126dorm-primer2</t>
  </si>
  <si>
    <t>160126-apple-qcs2</t>
  </si>
  <si>
    <t>160126-ccb1</t>
  </si>
  <si>
    <t>160126-ccb2</t>
  </si>
  <si>
    <t>160126-ccb3</t>
  </si>
  <si>
    <t>160126-ccb4</t>
  </si>
  <si>
    <t>2976ccv9</t>
  </si>
  <si>
    <t>2976ccv10</t>
  </si>
  <si>
    <t>2976ccv11</t>
  </si>
  <si>
    <t>2976ccv12</t>
  </si>
  <si>
    <t>2976ccv13</t>
  </si>
  <si>
    <t>2976ccv14</t>
  </si>
  <si>
    <t>2976ccv15</t>
  </si>
  <si>
    <t>2976ccv16</t>
  </si>
  <si>
    <t>160126dorm-primer3</t>
  </si>
  <si>
    <t>160126dorm-primer4</t>
  </si>
  <si>
    <t>160126-apple-qcs4</t>
  </si>
  <si>
    <t>160126apple-qcs3</t>
  </si>
  <si>
    <t>160126apple-qcs5</t>
  </si>
  <si>
    <t>160126-apple-qcs6</t>
  </si>
  <si>
    <t>160126-ccb5</t>
  </si>
  <si>
    <t>160126-ccb6</t>
  </si>
  <si>
    <t>160126-ccb7</t>
  </si>
  <si>
    <t>160126-ccb8</t>
  </si>
  <si>
    <t>160126-ccb9</t>
  </si>
  <si>
    <t>LIMS export of &lt;yy160121.d80&gt;</t>
  </si>
  <si>
    <t>Version 1.0</t>
  </si>
  <si>
    <t>Date 2016-01-22-15-51-33</t>
  </si>
  <si>
    <t>Nr</t>
  </si>
  <si>
    <t>Pos</t>
  </si>
  <si>
    <t>SampleName</t>
  </si>
  <si>
    <t>CreationDate</t>
  </si>
  <si>
    <t>ProcessTime</t>
  </si>
  <si>
    <t>Weigth [g]</t>
  </si>
  <si>
    <t>ConcentrateWeight [g]</t>
  </si>
  <si>
    <t>Type</t>
  </si>
  <si>
    <t>State</t>
  </si>
  <si>
    <t>CalFile</t>
  </si>
  <si>
    <t>MethodFile</t>
  </si>
  <si>
    <t>[ug/kg]</t>
  </si>
  <si>
    <t>DilutionWeight</t>
  </si>
  <si>
    <t>FinalVolume</t>
  </si>
  <si>
    <t>CalFactor</t>
  </si>
  <si>
    <t>DilutionFactor</t>
  </si>
  <si>
    <t>Statistics</t>
  </si>
  <si>
    <t>Group</t>
  </si>
  <si>
    <t>Remark</t>
  </si>
  <si>
    <t>calibrate</t>
  </si>
  <si>
    <t>finished</t>
  </si>
  <si>
    <t>&lt;data not saved&gt;</t>
  </si>
  <si>
    <t>yy150929.m80</t>
  </si>
  <si>
    <t>tuna</t>
  </si>
  <si>
    <t>dorm4</t>
  </si>
  <si>
    <t>2976a</t>
  </si>
  <si>
    <t>applea</t>
  </si>
  <si>
    <t>LIMS export of &lt;yy160205.d80&gt;</t>
  </si>
  <si>
    <t>Date 2016-02-08-16-38-04</t>
  </si>
  <si>
    <t>normal</t>
  </si>
  <si>
    <t>yy160121.c80</t>
  </si>
  <si>
    <t>dorm-primer1</t>
  </si>
  <si>
    <t>dorm-primer2</t>
  </si>
  <si>
    <t>ccb1</t>
  </si>
  <si>
    <t>apple-qcs1</t>
  </si>
  <si>
    <t>apple-qcs2</t>
  </si>
  <si>
    <t>method-blk</t>
  </si>
  <si>
    <t>apple-qcs3</t>
  </si>
  <si>
    <t>apple-qcs4</t>
  </si>
  <si>
    <t>sp123l</t>
  </si>
  <si>
    <t>sp456l</t>
  </si>
  <si>
    <t>sp789l</t>
  </si>
  <si>
    <t>fir123l</t>
  </si>
  <si>
    <t>fir456l</t>
  </si>
  <si>
    <t>fir789l</t>
  </si>
  <si>
    <t>ab123l</t>
  </si>
  <si>
    <t>ab456l</t>
  </si>
  <si>
    <t>ab789l</t>
  </si>
  <si>
    <t>ccb2</t>
  </si>
  <si>
    <t>yb123l</t>
  </si>
  <si>
    <t>yb456l</t>
  </si>
  <si>
    <t>yb789l</t>
  </si>
  <si>
    <t>sm123l</t>
  </si>
  <si>
    <t>sm456l</t>
  </si>
  <si>
    <t>sm789l</t>
  </si>
  <si>
    <t>ccb3</t>
  </si>
  <si>
    <t>dorm-primer3</t>
  </si>
  <si>
    <t>dorm-primer4</t>
  </si>
  <si>
    <t>2976-ccv8</t>
  </si>
  <si>
    <t>2976-ccv9</t>
  </si>
  <si>
    <t>ccb4</t>
  </si>
  <si>
    <t>apple-qcs5</t>
  </si>
  <si>
    <t>apple-qcs6</t>
  </si>
  <si>
    <t>apple-qcs</t>
  </si>
  <si>
    <t>sp123w</t>
  </si>
  <si>
    <t>sp456w</t>
  </si>
  <si>
    <t>sp789w</t>
  </si>
  <si>
    <t>fir123w</t>
  </si>
  <si>
    <t>fir456w</t>
  </si>
  <si>
    <t>fir789w</t>
  </si>
  <si>
    <t>ab123w</t>
  </si>
  <si>
    <t>ab456w</t>
  </si>
  <si>
    <t>ab789w</t>
  </si>
  <si>
    <t>ccb5</t>
  </si>
  <si>
    <t>sm123w</t>
  </si>
  <si>
    <t>sm456w</t>
  </si>
  <si>
    <t>sm789w</t>
  </si>
  <si>
    <t>yb123w</t>
  </si>
  <si>
    <t>yb456w</t>
  </si>
  <si>
    <t>yb789w</t>
  </si>
  <si>
    <t>hb-soil</t>
  </si>
  <si>
    <t>ccb6</t>
  </si>
  <si>
    <t>Concentration (ng/g)</t>
  </si>
  <si>
    <t>Leaves</t>
  </si>
  <si>
    <t>Spruce</t>
  </si>
  <si>
    <t>Fir</t>
  </si>
  <si>
    <t>AB</t>
  </si>
  <si>
    <t>YB</t>
  </si>
  <si>
    <t>SM</t>
  </si>
  <si>
    <t>Wood</t>
  </si>
  <si>
    <t xml:space="preserve">Hg concentration </t>
  </si>
  <si>
    <t>Biomass of wood and foliage in 2007</t>
  </si>
  <si>
    <t>Hg concentration (ng g-1)</t>
  </si>
  <si>
    <t>(http://www.hubbardbrook.org/w6_tour/biomass-stop/biomassw6.htm)</t>
  </si>
  <si>
    <t>Species</t>
  </si>
  <si>
    <t>Foliage</t>
  </si>
  <si>
    <t>American beech</t>
  </si>
  <si>
    <t>Biomass (Mg ha-1)</t>
  </si>
  <si>
    <t>Sugar maple</t>
  </si>
  <si>
    <t xml:space="preserve">Wood </t>
  </si>
  <si>
    <t>Yellow birch</t>
  </si>
  <si>
    <t>Balsam fir</t>
  </si>
  <si>
    <t>Red spruce</t>
  </si>
  <si>
    <t>BF</t>
  </si>
  <si>
    <t>Other hardwoods</t>
  </si>
  <si>
    <t>RS</t>
  </si>
  <si>
    <t>Other conifers</t>
  </si>
  <si>
    <t>WA</t>
  </si>
  <si>
    <t>STM</t>
  </si>
  <si>
    <t>PC</t>
  </si>
  <si>
    <t>CHOKE CHERRY</t>
  </si>
  <si>
    <t>WB</t>
  </si>
  <si>
    <t>MA</t>
  </si>
  <si>
    <t>RM</t>
  </si>
  <si>
    <t>Calculation of Hg pool</t>
  </si>
  <si>
    <t>ng/g</t>
  </si>
  <si>
    <t>mg/Mg</t>
  </si>
  <si>
    <t>mg/ha</t>
  </si>
  <si>
    <t>g/ha</t>
  </si>
  <si>
    <t>other hardwood</t>
  </si>
  <si>
    <t>other conifer</t>
  </si>
  <si>
    <t>total hardwood mercury</t>
  </si>
  <si>
    <t>total conifer mercury</t>
  </si>
  <si>
    <t>in total</t>
  </si>
  <si>
    <t>ave</t>
  </si>
  <si>
    <t>se</t>
  </si>
  <si>
    <t>Freeze dry</t>
  </si>
  <si>
    <t>Clean room</t>
  </si>
  <si>
    <t>Illick drying room</t>
  </si>
  <si>
    <t>Bartlett drying garage</t>
  </si>
  <si>
    <t>Cowetta soil lab</t>
  </si>
  <si>
    <t>HB-Barn</t>
  </si>
  <si>
    <t>HB-Storage room</t>
  </si>
  <si>
    <t>HB-Soil room</t>
  </si>
  <si>
    <t>Chamber contamination</t>
  </si>
  <si>
    <t>LIMS export of &lt;yy160122mdl.d80&gt;</t>
  </si>
  <si>
    <t>Date 2016-01-26-15-59-58</t>
  </si>
  <si>
    <t>Wood_foliage_results</t>
  </si>
  <si>
    <t>Wood_foliage_pool</t>
  </si>
  <si>
    <t>air-contamination result</t>
  </si>
  <si>
    <t>calibration curve</t>
  </si>
  <si>
    <t>raw data1</t>
  </si>
  <si>
    <t>raw data2</t>
  </si>
  <si>
    <t>Mercury concentration in wood and foliage of trees collected from Hubbard Brook</t>
  </si>
  <si>
    <t>Comparison of mercury pool in wood and in foliage</t>
  </si>
  <si>
    <t xml:space="preserve">The test of picking up indoor gas mercury for air-dried samples </t>
  </si>
  <si>
    <t>Raw data for mercury concentration in wood and foliage</t>
  </si>
  <si>
    <t>Raw data for air-contamination result</t>
  </si>
  <si>
    <t>absorbance vs. mercury content</t>
  </si>
  <si>
    <t>Concentrations</t>
  </si>
  <si>
    <t>Stardnard error</t>
  </si>
  <si>
    <t>Beech</t>
  </si>
  <si>
    <t>White ash</t>
  </si>
  <si>
    <t>Mountain maple</t>
  </si>
  <si>
    <t>Striped maple</t>
  </si>
  <si>
    <t>Pin cherry</t>
  </si>
  <si>
    <t>Hit shift and reload to change the graphs on successive queries in some browsers</t>
  </si>
  <si>
    <t xml:space="preserve">   Graphs are for Watershed 6 1965, Lower hardwoods</t>
  </si>
  <si>
    <t xml:space="preserve">      All live trees</t>
  </si>
  <si>
    <t xml:space="preserve">         All trees &gt;=2 cm</t>
  </si>
  <si>
    <t>Software error:</t>
  </si>
  <si>
    <t>Can't</t>
  </si>
  <si>
    <t>locate</t>
  </si>
  <si>
    <t>object</t>
  </si>
  <si>
    <t>method</t>
  </si>
  <si>
    <t>"new"</t>
  </si>
  <si>
    <t>via</t>
  </si>
  <si>
    <t>package</t>
  </si>
  <si>
    <t>"Chart::Bars"</t>
  </si>
  <si>
    <t>(perhaps</t>
  </si>
  <si>
    <t>you</t>
  </si>
  <si>
    <t>forgot</t>
  </si>
  <si>
    <t>to</t>
  </si>
  <si>
    <t>load</t>
  </si>
  <si>
    <t>"Chart::Bars"?)</t>
  </si>
  <si>
    <t>at</t>
  </si>
  <si>
    <t>/data/web/hbrsensor/cgi-bin/biomass/biomassw6.pl</t>
  </si>
  <si>
    <t>line</t>
  </si>
  <si>
    <t>1232,</t>
  </si>
  <si>
    <t>&lt;CAT&gt;</t>
  </si>
  <si>
    <t>For assistance, please contact Thomas Siccama</t>
  </si>
  <si>
    <t>White birch</t>
  </si>
  <si>
    <t>Mountain ash</t>
  </si>
  <si>
    <t>Choke cherry</t>
  </si>
  <si>
    <t>Red maple</t>
  </si>
  <si>
    <t>Data archive</t>
  </si>
  <si>
    <t>Yang Yang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</si>
</sst>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Arial"/>
      <family val="2"/>
    </font>
    <font>
      <b/>
      <sz val="12"/>
      <color rgb="FF993366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b/>
      <sz val="12"/>
      <color theme="1"/>
      <name val="Times New Roman"/>
      <family val="1"/>
    </font>
    <font>
      <sz val="9"/>
      <color theme="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8"/>
      <name val="Arial"/>
      <family val="2"/>
    </font>
    <font>
      <b/>
      <sz val="8"/>
      <color indexed="61"/>
      <name val="MS Sans Serif"/>
      <charset val="1"/>
    </font>
    <font>
      <sz val="11"/>
      <color rgb="FF00B0F0"/>
      <name val="Calibri"/>
      <family val="2"/>
      <scheme val="minor"/>
    </font>
    <font>
      <sz val="10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4" fillId="0" borderId="0" xfId="0" applyFont="1" applyFill="1" applyBorder="1" applyAlignment="1">
      <alignment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top" wrapText="1"/>
    </xf>
    <xf numFmtId="0" fontId="6" fillId="0" borderId="1" xfId="0" applyFont="1" applyBorder="1"/>
    <xf numFmtId="0" fontId="6" fillId="0" borderId="3" xfId="0" applyFont="1" applyFill="1" applyBorder="1"/>
    <xf numFmtId="164" fontId="7" fillId="0" borderId="0" xfId="0" applyNumberFormat="1" applyFont="1" applyBorder="1"/>
    <xf numFmtId="0" fontId="5" fillId="0" borderId="4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left" vertical="top" wrapText="1"/>
    </xf>
    <xf numFmtId="164" fontId="6" fillId="0" borderId="0" xfId="0" applyNumberFormat="1" applyFont="1" applyBorder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6" fillId="0" borderId="0" xfId="0" applyFont="1" applyFill="1" applyBorder="1"/>
    <xf numFmtId="0" fontId="10" fillId="0" borderId="1" xfId="0" applyFont="1" applyFill="1" applyBorder="1" applyAlignment="1" applyProtection="1">
      <alignment horizontal="left" vertical="top" wrapText="1"/>
    </xf>
    <xf numFmtId="165" fontId="10" fillId="0" borderId="1" xfId="0" applyNumberFormat="1" applyFont="1" applyFill="1" applyBorder="1" applyAlignment="1" applyProtection="1">
      <alignment horizontal="left" vertical="top" wrapText="1"/>
    </xf>
    <xf numFmtId="0" fontId="11" fillId="0" borderId="0" xfId="0" applyFont="1"/>
    <xf numFmtId="165" fontId="6" fillId="0" borderId="0" xfId="0" applyNumberFormat="1" applyFont="1" applyBorder="1"/>
    <xf numFmtId="166" fontId="6" fillId="0" borderId="0" xfId="0" applyNumberFormat="1" applyFont="1" applyBorder="1"/>
    <xf numFmtId="0" fontId="12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15" fillId="0" borderId="6" xfId="0" applyNumberFormat="1" applyFont="1" applyFill="1" applyBorder="1" applyAlignment="1" applyProtection="1">
      <alignment horizontal="left" vertical="top" wrapText="1"/>
    </xf>
    <xf numFmtId="165" fontId="15" fillId="0" borderId="1" xfId="0" applyNumberFormat="1" applyFont="1" applyFill="1" applyBorder="1" applyAlignment="1" applyProtection="1">
      <alignment horizontal="right" vertical="top" wrapText="1"/>
    </xf>
    <xf numFmtId="0" fontId="15" fillId="0" borderId="1" xfId="0" applyNumberFormat="1" applyFont="1" applyFill="1" applyBorder="1" applyAlignment="1" applyProtection="1">
      <alignment horizontal="right" vertical="top" wrapText="1"/>
    </xf>
    <xf numFmtId="0" fontId="15" fillId="0" borderId="1" xfId="0" applyNumberFormat="1" applyFont="1" applyFill="1" applyBorder="1" applyAlignment="1" applyProtection="1">
      <alignment horizontal="left" vertical="top" wrapText="1"/>
    </xf>
    <xf numFmtId="164" fontId="15" fillId="0" borderId="7" xfId="0" applyNumberFormat="1" applyFont="1" applyFill="1" applyBorder="1" applyAlignment="1" applyProtection="1">
      <alignment horizontal="left" vertical="top" wrapText="1"/>
    </xf>
    <xf numFmtId="0" fontId="16" fillId="0" borderId="6" xfId="0" applyFont="1" applyFill="1" applyBorder="1" applyAlignment="1" applyProtection="1">
      <alignment horizontal="left" vertical="top" wrapText="1"/>
    </xf>
    <xf numFmtId="0" fontId="0" fillId="0" borderId="1" xfId="0" applyBorder="1"/>
    <xf numFmtId="164" fontId="0" fillId="0" borderId="0" xfId="0" applyNumberFormat="1"/>
    <xf numFmtId="0" fontId="0" fillId="0" borderId="0" xfId="0" applyFill="1"/>
    <xf numFmtId="3" fontId="0" fillId="0" borderId="0" xfId="0" applyNumberFormat="1"/>
    <xf numFmtId="0" fontId="1" fillId="0" borderId="0" xfId="0" applyFont="1"/>
    <xf numFmtId="0" fontId="2" fillId="0" borderId="0" xfId="0" applyFont="1"/>
    <xf numFmtId="165" fontId="0" fillId="0" borderId="0" xfId="0" applyNumberFormat="1"/>
    <xf numFmtId="165" fontId="17" fillId="0" borderId="0" xfId="0" applyNumberFormat="1" applyFont="1"/>
    <xf numFmtId="165" fontId="2" fillId="0" borderId="0" xfId="0" applyNumberFormat="1" applyFont="1"/>
    <xf numFmtId="165" fontId="1" fillId="0" borderId="0" xfId="0" applyNumberFormat="1" applyFont="1"/>
    <xf numFmtId="0" fontId="18" fillId="0" borderId="0" xfId="0" applyFont="1"/>
    <xf numFmtId="0" fontId="13" fillId="0" borderId="5" xfId="0" applyFont="1" applyBorder="1" applyAlignment="1"/>
    <xf numFmtId="0" fontId="14" fillId="0" borderId="5" xfId="0" applyFont="1" applyBorder="1" applyAlignment="1"/>
    <xf numFmtId="165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iomassw6.pl?year=0&amp;vigor=0&amp;size=2&amp;lower=&amp;upper=&amp;nn=1&amp;zone=2&amp;elev=&amp;xplot=&amp;zplot=&amp;prod=0&amp;pct=&amp;chem=0&amp;elem=1&amp;plotchem=0&amp;wmap=0&amp;speciesx=0&amp;ppart=0&amp;submit=Submit" connectionId="1" xr16:uid="{00000000-0016-0000-04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workbookViewId="0">
      <selection activeCell="C6" sqref="C6"/>
    </sheetView>
  </sheetViews>
  <sheetFormatPr defaultRowHeight="15" x14ac:dyDescent="0.25"/>
  <cols>
    <col min="1" max="1" width="20.140625" customWidth="1"/>
    <col min="2" max="2" width="76" customWidth="1"/>
  </cols>
  <sheetData>
    <row r="1" spans="1:2" x14ac:dyDescent="0.25">
      <c r="A1" s="23" t="s">
        <v>25</v>
      </c>
      <c r="B1" s="23" t="s">
        <v>263</v>
      </c>
    </row>
    <row r="2" spans="1:2" x14ac:dyDescent="0.25">
      <c r="A2" s="23" t="s">
        <v>26</v>
      </c>
      <c r="B2" s="23" t="s">
        <v>35</v>
      </c>
    </row>
    <row r="3" spans="1:2" x14ac:dyDescent="0.25">
      <c r="A3" s="23" t="s">
        <v>27</v>
      </c>
      <c r="B3" s="23" t="s">
        <v>262</v>
      </c>
    </row>
    <row r="5" spans="1:2" x14ac:dyDescent="0.25">
      <c r="A5" s="43" t="s">
        <v>28</v>
      </c>
      <c r="B5" s="44"/>
    </row>
    <row r="6" spans="1:2" x14ac:dyDescent="0.25">
      <c r="A6" s="24" t="s">
        <v>29</v>
      </c>
      <c r="B6" s="24" t="s">
        <v>30</v>
      </c>
    </row>
    <row r="7" spans="1:2" ht="21.75" customHeight="1" x14ac:dyDescent="0.25">
      <c r="A7" s="23" t="s">
        <v>31</v>
      </c>
      <c r="B7" s="25" t="s">
        <v>32</v>
      </c>
    </row>
    <row r="8" spans="1:2" ht="19.5" customHeight="1" x14ac:dyDescent="0.25">
      <c r="A8" s="23" t="s">
        <v>33</v>
      </c>
      <c r="B8" s="25" t="s">
        <v>34</v>
      </c>
    </row>
    <row r="9" spans="1:2" ht="21" customHeight="1" x14ac:dyDescent="0.25">
      <c r="A9" s="23" t="s">
        <v>214</v>
      </c>
      <c r="B9" s="25" t="s">
        <v>220</v>
      </c>
    </row>
    <row r="10" spans="1:2" ht="18" customHeight="1" x14ac:dyDescent="0.25">
      <c r="A10" s="23" t="s">
        <v>215</v>
      </c>
      <c r="B10" s="25" t="s">
        <v>221</v>
      </c>
    </row>
    <row r="11" spans="1:2" ht="20.25" customHeight="1" x14ac:dyDescent="0.25">
      <c r="A11" s="23" t="s">
        <v>216</v>
      </c>
      <c r="B11" s="25" t="s">
        <v>222</v>
      </c>
    </row>
    <row r="12" spans="1:2" x14ac:dyDescent="0.25">
      <c r="A12" s="23" t="s">
        <v>217</v>
      </c>
      <c r="B12" s="25" t="s">
        <v>225</v>
      </c>
    </row>
    <row r="13" spans="1:2" x14ac:dyDescent="0.25">
      <c r="A13" s="23" t="s">
        <v>218</v>
      </c>
      <c r="B13" s="25" t="s">
        <v>223</v>
      </c>
    </row>
    <row r="14" spans="1:2" x14ac:dyDescent="0.25">
      <c r="A14" s="23" t="s">
        <v>219</v>
      </c>
      <c r="B14" s="25" t="s">
        <v>224</v>
      </c>
    </row>
  </sheetData>
  <mergeCells count="1"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topLeftCell="A14" workbookViewId="0">
      <selection activeCell="D33" sqref="D33"/>
    </sheetView>
  </sheetViews>
  <sheetFormatPr defaultRowHeight="15" x14ac:dyDescent="0.25"/>
  <cols>
    <col min="1" max="1" width="22" customWidth="1"/>
    <col min="2" max="2" width="12.28515625" customWidth="1"/>
    <col min="4" max="5" width="12.7109375" bestFit="1" customWidth="1"/>
    <col min="8" max="8" width="7.5703125" customWidth="1"/>
  </cols>
  <sheetData>
    <row r="1" spans="1:8" ht="39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</row>
    <row r="2" spans="1:8" ht="15" customHeight="1" x14ac:dyDescent="0.25">
      <c r="A2" s="6" t="s">
        <v>8</v>
      </c>
      <c r="B2" s="7">
        <v>5.4000000000000003E-3</v>
      </c>
      <c r="C2" s="7">
        <v>1.24E-2</v>
      </c>
      <c r="D2" s="7">
        <v>0.2356</v>
      </c>
      <c r="E2" s="7">
        <v>43.624200000000002</v>
      </c>
      <c r="F2" s="8">
        <v>44</v>
      </c>
      <c r="G2">
        <f>F2*B2</f>
        <v>0.23760000000000001</v>
      </c>
      <c r="H2" s="9">
        <f>G2/C2</f>
        <v>19.161290322580648</v>
      </c>
    </row>
    <row r="3" spans="1:8" ht="15" customHeight="1" x14ac:dyDescent="0.25">
      <c r="A3" s="6" t="s">
        <v>9</v>
      </c>
      <c r="B3" s="7">
        <v>5.4000000000000003E-3</v>
      </c>
      <c r="C3" s="7">
        <v>1.2200000000000001E-2</v>
      </c>
      <c r="D3" s="7">
        <v>0.23139999999999999</v>
      </c>
      <c r="E3" s="7">
        <v>42.852699999999999</v>
      </c>
      <c r="F3" s="8">
        <v>44</v>
      </c>
      <c r="G3">
        <f>F3*B3</f>
        <v>0.23760000000000001</v>
      </c>
      <c r="H3" s="9">
        <f t="shared" ref="H3:H8" si="0">G3/C3</f>
        <v>19.475409836065573</v>
      </c>
    </row>
    <row r="4" spans="1:8" ht="15.75" customHeight="1" x14ac:dyDescent="0.25">
      <c r="A4" s="6" t="s">
        <v>10</v>
      </c>
      <c r="B4" s="7">
        <v>4.7000000000000002E-3</v>
      </c>
      <c r="C4" s="7">
        <v>1.09E-2</v>
      </c>
      <c r="D4" s="7">
        <v>0.2039</v>
      </c>
      <c r="E4" s="7">
        <v>43.380800000000001</v>
      </c>
      <c r="F4" s="8">
        <v>44</v>
      </c>
      <c r="G4">
        <f t="shared" ref="G4:G8" si="1">F4*B4</f>
        <v>0.20680000000000001</v>
      </c>
      <c r="H4" s="9">
        <f t="shared" si="0"/>
        <v>18.972477064220186</v>
      </c>
    </row>
    <row r="5" spans="1:8" ht="15.75" x14ac:dyDescent="0.25">
      <c r="A5" s="6" t="s">
        <v>11</v>
      </c>
      <c r="B5" s="7">
        <v>4.8999999999999998E-3</v>
      </c>
      <c r="C5" s="7">
        <v>1.0999999999999999E-2</v>
      </c>
      <c r="D5" s="7">
        <v>0.2064</v>
      </c>
      <c r="E5" s="7">
        <v>42.124400000000001</v>
      </c>
      <c r="F5" s="8">
        <v>44</v>
      </c>
      <c r="G5">
        <f t="shared" si="1"/>
        <v>0.21559999999999999</v>
      </c>
      <c r="H5" s="9">
        <f t="shared" si="0"/>
        <v>19.600000000000001</v>
      </c>
    </row>
    <row r="6" spans="1:8" ht="15.75" x14ac:dyDescent="0.25">
      <c r="A6" s="6" t="s">
        <v>12</v>
      </c>
      <c r="B6" s="7">
        <v>5.1999999999999998E-3</v>
      </c>
      <c r="C6" s="7">
        <v>1.17E-2</v>
      </c>
      <c r="D6" s="7">
        <v>0.221</v>
      </c>
      <c r="E6" s="7">
        <v>42.498100000000001</v>
      </c>
      <c r="F6" s="8">
        <v>44</v>
      </c>
      <c r="G6">
        <f>F6*B6</f>
        <v>0.2288</v>
      </c>
      <c r="H6" s="9">
        <f t="shared" si="0"/>
        <v>19.555555555555554</v>
      </c>
    </row>
    <row r="7" spans="1:8" ht="15.75" x14ac:dyDescent="0.25">
      <c r="A7" s="6" t="s">
        <v>13</v>
      </c>
      <c r="B7" s="7">
        <v>5.5999999999999999E-3</v>
      </c>
      <c r="C7" s="7">
        <v>1.2200000000000001E-2</v>
      </c>
      <c r="D7" s="7">
        <v>0.2324</v>
      </c>
      <c r="E7" s="7">
        <v>41.501600000000003</v>
      </c>
      <c r="F7" s="8">
        <v>44</v>
      </c>
      <c r="G7">
        <f t="shared" si="1"/>
        <v>0.24640000000000001</v>
      </c>
      <c r="H7" s="9">
        <f t="shared" si="0"/>
        <v>20.196721311475411</v>
      </c>
    </row>
    <row r="8" spans="1:8" ht="15.75" x14ac:dyDescent="0.25">
      <c r="A8" s="6" t="s">
        <v>14</v>
      </c>
      <c r="B8" s="7">
        <v>5.3E-3</v>
      </c>
      <c r="C8" s="7">
        <v>1.17E-2</v>
      </c>
      <c r="D8" s="7">
        <v>0.221</v>
      </c>
      <c r="E8" s="7">
        <v>41.696300000000001</v>
      </c>
      <c r="F8" s="8">
        <v>44</v>
      </c>
      <c r="G8">
        <f t="shared" si="1"/>
        <v>0.23319999999999999</v>
      </c>
      <c r="H8" s="9">
        <f t="shared" si="0"/>
        <v>19.931623931623932</v>
      </c>
    </row>
    <row r="9" spans="1:8" ht="15.75" x14ac:dyDescent="0.25">
      <c r="A9" s="10" t="s">
        <v>15</v>
      </c>
      <c r="B9" s="11"/>
      <c r="D9" s="12">
        <f>AVERAGE(D2:D8)</f>
        <v>0.22167142857142857</v>
      </c>
      <c r="E9" s="12">
        <f>AVERAGE(E2:E8)</f>
        <v>42.525442857142856</v>
      </c>
      <c r="F9" s="9"/>
      <c r="H9" s="12">
        <f>AVERAGE(H2:H8)</f>
        <v>19.556154003074475</v>
      </c>
    </row>
    <row r="10" spans="1:8" ht="15.75" x14ac:dyDescent="0.25">
      <c r="A10" s="10" t="s">
        <v>16</v>
      </c>
      <c r="B10" s="11"/>
      <c r="D10" s="13">
        <f>STDEVA(D2:D8)</f>
        <v>1.2607499657705632E-2</v>
      </c>
      <c r="E10" s="13">
        <f>STDEVA(E2:E8)</f>
        <v>0.81069059214380634</v>
      </c>
      <c r="F10" s="14"/>
      <c r="H10" s="13">
        <f>STDEVA(H2:H8)</f>
        <v>0.41959160482787433</v>
      </c>
    </row>
    <row r="11" spans="1:8" ht="15.75" x14ac:dyDescent="0.25">
      <c r="A11" s="10" t="s">
        <v>17</v>
      </c>
      <c r="B11" s="11"/>
      <c r="D11" s="13">
        <f>D10/D9*100</f>
        <v>5.6874716507017737</v>
      </c>
      <c r="E11" s="13">
        <f>E10/E9*100</f>
        <v>1.9063660192021665</v>
      </c>
      <c r="F11" s="14"/>
      <c r="H11" s="13">
        <f>H10/H9*100</f>
        <v>2.1455732285699387</v>
      </c>
    </row>
    <row r="12" spans="1:8" ht="15.75" x14ac:dyDescent="0.25">
      <c r="A12" s="10" t="s">
        <v>18</v>
      </c>
      <c r="B12" s="11"/>
      <c r="D12" s="15">
        <f>D10*D13</f>
        <v>3.9625371424168797E-2</v>
      </c>
      <c r="E12" s="15">
        <f>E10*E13</f>
        <v>2.548000531107983</v>
      </c>
      <c r="F12" s="16">
        <f>D10*3.143</f>
        <v>3.9625371424168797E-2</v>
      </c>
      <c r="G12" s="16">
        <f>E10*3.143</f>
        <v>2.548000531107983</v>
      </c>
    </row>
    <row r="13" spans="1:8" ht="15.75" x14ac:dyDescent="0.25">
      <c r="A13" s="10" t="s">
        <v>19</v>
      </c>
      <c r="B13" s="11"/>
      <c r="D13" s="17">
        <v>3.1429999999999998</v>
      </c>
      <c r="E13" s="17">
        <v>3.1429999999999998</v>
      </c>
      <c r="F13" s="14"/>
      <c r="H13" s="14"/>
    </row>
    <row r="14" spans="1:8" ht="15.75" x14ac:dyDescent="0.25">
      <c r="A14" s="17"/>
      <c r="B14" s="17"/>
      <c r="C14" s="13"/>
      <c r="D14" s="17"/>
      <c r="E14" s="14"/>
      <c r="F14" s="14"/>
      <c r="H14" s="14"/>
    </row>
    <row r="15" spans="1:8" ht="31.5" x14ac:dyDescent="0.25">
      <c r="A15" s="11" t="s">
        <v>20</v>
      </c>
      <c r="B15" s="11"/>
      <c r="C15" s="13"/>
      <c r="D15" s="17"/>
      <c r="E15" s="14"/>
      <c r="F15" s="14"/>
      <c r="H15" s="14"/>
    </row>
    <row r="16" spans="1:8" ht="15.75" x14ac:dyDescent="0.25">
      <c r="A16" s="11"/>
      <c r="B16" s="11"/>
      <c r="C16" s="13"/>
      <c r="D16" s="17"/>
      <c r="E16" s="14"/>
      <c r="F16" s="14"/>
      <c r="H16" s="14"/>
    </row>
    <row r="17" spans="1:8" ht="15.75" x14ac:dyDescent="0.25">
      <c r="A17" s="1" t="s">
        <v>0</v>
      </c>
      <c r="B17" s="1" t="s">
        <v>1</v>
      </c>
      <c r="C17" s="2" t="s">
        <v>2</v>
      </c>
      <c r="D17" s="2" t="s">
        <v>3</v>
      </c>
      <c r="E17" s="2" t="s">
        <v>4</v>
      </c>
    </row>
    <row r="18" spans="1:8" ht="15.75" x14ac:dyDescent="0.25">
      <c r="A18" s="6" t="s">
        <v>21</v>
      </c>
      <c r="B18" s="18">
        <v>0.2</v>
      </c>
      <c r="C18" s="18">
        <v>4.0000000000000002E-4</v>
      </c>
      <c r="D18" s="19">
        <f>$H$9*C18</f>
        <v>7.822461601229791E-3</v>
      </c>
      <c r="E18" s="19">
        <f>D18/B18</f>
        <v>3.9112308006148955E-2</v>
      </c>
    </row>
    <row r="19" spans="1:8" ht="15.75" x14ac:dyDescent="0.25">
      <c r="A19" s="6" t="s">
        <v>21</v>
      </c>
      <c r="B19" s="18">
        <v>0.2</v>
      </c>
      <c r="C19" s="18">
        <v>4.0000000000000002E-4</v>
      </c>
      <c r="D19" s="19">
        <f t="shared" ref="D19:D26" si="2">$H$9*C19</f>
        <v>7.822461601229791E-3</v>
      </c>
      <c r="E19" s="19">
        <f t="shared" ref="E19:E24" si="3">D19/B19</f>
        <v>3.9112308006148955E-2</v>
      </c>
    </row>
    <row r="20" spans="1:8" ht="15.75" x14ac:dyDescent="0.25">
      <c r="A20" s="6" t="s">
        <v>21</v>
      </c>
      <c r="B20" s="18">
        <v>0.2</v>
      </c>
      <c r="C20" s="18">
        <v>4.0000000000000002E-4</v>
      </c>
      <c r="D20" s="19">
        <f t="shared" si="2"/>
        <v>7.822461601229791E-3</v>
      </c>
      <c r="E20" s="19">
        <f t="shared" si="3"/>
        <v>3.9112308006148955E-2</v>
      </c>
    </row>
    <row r="21" spans="1:8" ht="15.75" x14ac:dyDescent="0.25">
      <c r="A21" s="6"/>
      <c r="B21" s="18"/>
      <c r="C21" s="18"/>
      <c r="D21" s="19"/>
      <c r="E21" s="19"/>
    </row>
    <row r="22" spans="1:8" ht="15.75" x14ac:dyDescent="0.25">
      <c r="A22" s="6"/>
      <c r="B22" s="18"/>
      <c r="C22" s="18"/>
      <c r="D22" s="19"/>
      <c r="E22" s="19"/>
    </row>
    <row r="23" spans="1:8" ht="15.75" x14ac:dyDescent="0.25">
      <c r="A23" s="6" t="s">
        <v>21</v>
      </c>
      <c r="B23" s="18">
        <v>0.2</v>
      </c>
      <c r="C23" s="18">
        <v>4.0000000000000002E-4</v>
      </c>
      <c r="D23" s="19">
        <f t="shared" si="2"/>
        <v>7.822461601229791E-3</v>
      </c>
      <c r="E23" s="19">
        <f>D23/B23</f>
        <v>3.9112308006148955E-2</v>
      </c>
    </row>
    <row r="24" spans="1:8" ht="15.75" x14ac:dyDescent="0.25">
      <c r="A24" s="6" t="s">
        <v>21</v>
      </c>
      <c r="B24" s="18">
        <v>0.2</v>
      </c>
      <c r="C24" s="18">
        <v>4.0000000000000002E-4</v>
      </c>
      <c r="D24" s="19">
        <f>$H$9*C24</f>
        <v>7.822461601229791E-3</v>
      </c>
      <c r="E24" s="19">
        <f t="shared" si="3"/>
        <v>3.9112308006148955E-2</v>
      </c>
    </row>
    <row r="25" spans="1:8" ht="15.75" x14ac:dyDescent="0.25">
      <c r="A25" s="6"/>
      <c r="B25" s="18"/>
      <c r="C25" s="18"/>
      <c r="D25" s="19"/>
      <c r="E25" s="19"/>
    </row>
    <row r="26" spans="1:8" ht="15.75" x14ac:dyDescent="0.25">
      <c r="A26" s="6" t="s">
        <v>21</v>
      </c>
      <c r="B26" s="18">
        <v>0.2</v>
      </c>
      <c r="C26" s="18">
        <v>5.9999999999999995E-4</v>
      </c>
      <c r="D26" s="19">
        <f t="shared" si="2"/>
        <v>1.1733692401844685E-2</v>
      </c>
      <c r="E26" s="19">
        <f>D26/B26</f>
        <v>5.8668462009223418E-2</v>
      </c>
    </row>
    <row r="27" spans="1:8" ht="15.75" x14ac:dyDescent="0.25">
      <c r="A27" s="6" t="s">
        <v>21</v>
      </c>
      <c r="B27" s="18">
        <v>0.2</v>
      </c>
      <c r="C27" s="18">
        <v>5.9999999999999995E-4</v>
      </c>
      <c r="D27" s="19">
        <f>$H$9*C27</f>
        <v>1.1733692401844685E-2</v>
      </c>
      <c r="E27" s="19">
        <f>D27/B27</f>
        <v>5.8668462009223418E-2</v>
      </c>
    </row>
    <row r="28" spans="1:8" ht="15.75" x14ac:dyDescent="0.25">
      <c r="A28" s="20" t="s">
        <v>22</v>
      </c>
      <c r="B28" s="20"/>
      <c r="C28" s="21">
        <f>AVERAGE(C18:C27)</f>
        <v>4.5714285714285708E-4</v>
      </c>
      <c r="D28" s="21">
        <f>AVERAGE(D18:D27)</f>
        <v>8.9399561156911899E-3</v>
      </c>
      <c r="E28" s="22">
        <f>AVERAGE(E18:E27)</f>
        <v>4.4699780578455951E-2</v>
      </c>
    </row>
    <row r="29" spans="1:8" ht="15.75" x14ac:dyDescent="0.25">
      <c r="A29" s="20"/>
      <c r="B29" s="20"/>
      <c r="C29" s="13">
        <f>STDEVA(C18:C27)</f>
        <v>9.7590007294853285E-5</v>
      </c>
      <c r="D29" s="13">
        <f>STDEVA(D18:D27)</f>
        <v>1.9084852118193124E-3</v>
      </c>
      <c r="E29" s="13">
        <f>STDEVA(E18:E27)</f>
        <v>9.5424260590965381E-3</v>
      </c>
    </row>
    <row r="30" spans="1:8" ht="15.75" x14ac:dyDescent="0.25">
      <c r="A30" s="20"/>
      <c r="B30" s="20"/>
      <c r="C30" s="13">
        <f>C29/C28*100</f>
        <v>21.347814095749161</v>
      </c>
      <c r="D30" s="13">
        <f>D29/D28*100</f>
        <v>21.347814095749154</v>
      </c>
      <c r="E30" s="13">
        <f>E29/E28*100</f>
        <v>21.347814095749097</v>
      </c>
    </row>
    <row r="31" spans="1:8" x14ac:dyDescent="0.25">
      <c r="A31" s="20"/>
      <c r="B31" s="20"/>
    </row>
    <row r="32" spans="1:8" x14ac:dyDescent="0.25">
      <c r="A32" s="20" t="s">
        <v>23</v>
      </c>
      <c r="B32" s="20">
        <v>3</v>
      </c>
      <c r="D32">
        <f>B32*D29</f>
        <v>5.7254556354579371E-3</v>
      </c>
      <c r="E32">
        <f>B32*E29</f>
        <v>2.8627278177289613E-2</v>
      </c>
      <c r="F32">
        <f>E28+1.645*E29</f>
        <v>6.0397071445669762E-2</v>
      </c>
      <c r="G32">
        <f>F32+1.645*D29</f>
        <v>6.3536529619112533E-2</v>
      </c>
      <c r="H32">
        <f>G32+1.645*E29</f>
        <v>7.9233820486326337E-2</v>
      </c>
    </row>
    <row r="33" spans="1:5" x14ac:dyDescent="0.25">
      <c r="A33" s="20" t="s">
        <v>24</v>
      </c>
      <c r="B33" s="20">
        <v>10</v>
      </c>
      <c r="E33">
        <f>E29*B33</f>
        <v>9.5424260590965385E-2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8"/>
  <sheetViews>
    <sheetView workbookViewId="0">
      <selection activeCell="H32" sqref="H32"/>
    </sheetView>
  </sheetViews>
  <sheetFormatPr defaultRowHeight="15" x14ac:dyDescent="0.25"/>
  <cols>
    <col min="1" max="1" width="19.85546875" customWidth="1"/>
  </cols>
  <sheetData>
    <row r="1" spans="1:6" x14ac:dyDescent="0.25">
      <c r="A1" s="26" t="s">
        <v>0</v>
      </c>
      <c r="B1" s="27" t="s">
        <v>3</v>
      </c>
      <c r="C1" s="28" t="s">
        <v>4</v>
      </c>
      <c r="D1" s="29" t="s">
        <v>36</v>
      </c>
      <c r="E1" s="29" t="s">
        <v>37</v>
      </c>
      <c r="F1" s="30" t="s">
        <v>38</v>
      </c>
    </row>
    <row r="2" spans="1:6" x14ac:dyDescent="0.25">
      <c r="A2" s="31" t="s">
        <v>48</v>
      </c>
      <c r="B2" s="32">
        <v>21.6676</v>
      </c>
      <c r="C2" s="32">
        <v>388.30840000000001</v>
      </c>
      <c r="D2" s="32">
        <v>5.5800000000000002E-2</v>
      </c>
      <c r="E2" s="32">
        <v>2.1399999999999999E-2</v>
      </c>
      <c r="F2" s="33">
        <f>100*C2/410</f>
        <v>94.709365853658539</v>
      </c>
    </row>
    <row r="3" spans="1:6" x14ac:dyDescent="0.25">
      <c r="A3" s="31" t="s">
        <v>49</v>
      </c>
      <c r="B3" s="32">
        <v>22.333300000000001</v>
      </c>
      <c r="C3" s="32">
        <v>406.05990000000003</v>
      </c>
      <c r="D3" s="32">
        <v>5.5E-2</v>
      </c>
      <c r="E3" s="32">
        <v>2.2100000000000002E-2</v>
      </c>
      <c r="F3" s="33">
        <f>100*C3/410</f>
        <v>99.039000000000016</v>
      </c>
    </row>
    <row r="4" spans="1:6" x14ac:dyDescent="0.25">
      <c r="A4" s="31" t="s">
        <v>63</v>
      </c>
      <c r="B4" s="32">
        <v>20.9068</v>
      </c>
      <c r="C4" s="32">
        <v>416.47059999999999</v>
      </c>
      <c r="D4" s="32">
        <v>5.0200000000000002E-2</v>
      </c>
      <c r="E4" s="32">
        <v>2.06E-2</v>
      </c>
      <c r="F4" s="33">
        <f t="shared" ref="F4:F5" si="0">100*C4/410</f>
        <v>101.57819512195121</v>
      </c>
    </row>
    <row r="5" spans="1:6" x14ac:dyDescent="0.25">
      <c r="A5" s="31" t="s">
        <v>64</v>
      </c>
      <c r="B5" s="32">
        <v>21.477399999999999</v>
      </c>
      <c r="C5" s="32">
        <v>406.00020000000001</v>
      </c>
      <c r="D5" s="32">
        <v>5.2900000000000003E-2</v>
      </c>
      <c r="E5" s="32">
        <v>2.12E-2</v>
      </c>
      <c r="F5" s="33">
        <f t="shared" si="0"/>
        <v>99.024439024390247</v>
      </c>
    </row>
    <row r="6" spans="1:6" x14ac:dyDescent="0.25">
      <c r="A6" s="31" t="s">
        <v>39</v>
      </c>
      <c r="B6" s="32">
        <v>1.0604</v>
      </c>
      <c r="C6" s="32">
        <v>57.630899999999997</v>
      </c>
      <c r="D6" s="32">
        <v>1.84E-2</v>
      </c>
      <c r="E6" s="32">
        <v>5.1999999999999998E-2</v>
      </c>
      <c r="F6" s="33">
        <f>100*C6/61</f>
        <v>94.476885245901641</v>
      </c>
    </row>
    <row r="7" spans="1:6" x14ac:dyDescent="0.25">
      <c r="A7" s="31" t="s">
        <v>40</v>
      </c>
      <c r="B7" s="32">
        <v>0.97709999999999997</v>
      </c>
      <c r="C7" s="32">
        <v>56.154699999999998</v>
      </c>
      <c r="D7" s="32">
        <v>1.7399999999999999E-2</v>
      </c>
      <c r="E7" s="32">
        <v>4.8000000000000001E-2</v>
      </c>
      <c r="F7" s="33">
        <f t="shared" ref="F7:F20" si="1">100*C7/61</f>
        <v>92.05688524590164</v>
      </c>
    </row>
    <row r="8" spans="1:6" x14ac:dyDescent="0.25">
      <c r="A8" s="31" t="s">
        <v>41</v>
      </c>
      <c r="B8" s="32">
        <v>1.1561999999999999</v>
      </c>
      <c r="C8" s="32">
        <v>61.830199999999998</v>
      </c>
      <c r="D8" s="32">
        <v>1.8700000000000001E-2</v>
      </c>
      <c r="E8" s="32">
        <v>5.6599999999999998E-2</v>
      </c>
      <c r="F8" s="33">
        <f t="shared" si="1"/>
        <v>101.36098360655737</v>
      </c>
    </row>
    <row r="9" spans="1:6" x14ac:dyDescent="0.25">
      <c r="A9" s="31" t="s">
        <v>42</v>
      </c>
      <c r="B9" s="32">
        <v>0.76880000000000004</v>
      </c>
      <c r="C9" s="32">
        <v>59.596899999999998</v>
      </c>
      <c r="D9" s="32">
        <v>1.29E-2</v>
      </c>
      <c r="E9" s="32">
        <v>3.7999999999999999E-2</v>
      </c>
      <c r="F9" s="33">
        <f t="shared" si="1"/>
        <v>97.699836065573763</v>
      </c>
    </row>
    <row r="10" spans="1:6" x14ac:dyDescent="0.25">
      <c r="A10" s="31" t="s">
        <v>43</v>
      </c>
      <c r="B10" s="32">
        <v>1.0228999999999999</v>
      </c>
      <c r="C10" s="32">
        <v>64.334400000000002</v>
      </c>
      <c r="D10" s="32">
        <v>1.5900000000000001E-2</v>
      </c>
      <c r="E10" s="32">
        <v>5.0200000000000002E-2</v>
      </c>
      <c r="F10" s="33">
        <f t="shared" si="1"/>
        <v>105.46622950819673</v>
      </c>
    </row>
    <row r="11" spans="1:6" x14ac:dyDescent="0.25">
      <c r="A11" s="31" t="s">
        <v>44</v>
      </c>
      <c r="B11" s="32">
        <v>0.8105</v>
      </c>
      <c r="C11" s="32">
        <v>63.815600000000003</v>
      </c>
      <c r="D11" s="32">
        <v>1.2699999999999999E-2</v>
      </c>
      <c r="E11" s="32">
        <v>0.04</v>
      </c>
      <c r="F11" s="33">
        <f t="shared" si="1"/>
        <v>104.61573770491803</v>
      </c>
    </row>
    <row r="12" spans="1:6" x14ac:dyDescent="0.25">
      <c r="A12" s="31" t="s">
        <v>45</v>
      </c>
      <c r="B12" s="32">
        <v>0.88749999999999996</v>
      </c>
      <c r="C12" s="32">
        <v>66.2333</v>
      </c>
      <c r="D12" s="32">
        <v>1.34E-2</v>
      </c>
      <c r="E12" s="32">
        <v>4.3700000000000003E-2</v>
      </c>
      <c r="F12" s="33">
        <f t="shared" si="1"/>
        <v>108.57918032786885</v>
      </c>
    </row>
    <row r="13" spans="1:6" x14ac:dyDescent="0.25">
      <c r="A13" s="31" t="s">
        <v>46</v>
      </c>
      <c r="B13" s="32">
        <v>0.93489999999999995</v>
      </c>
      <c r="C13" s="32">
        <v>60.3142</v>
      </c>
      <c r="D13" s="32">
        <v>1.55E-2</v>
      </c>
      <c r="E13" s="32">
        <v>4.4299999999999999E-2</v>
      </c>
      <c r="F13" s="33">
        <f t="shared" si="1"/>
        <v>98.875737704918038</v>
      </c>
    </row>
    <row r="14" spans="1:6" x14ac:dyDescent="0.25">
      <c r="A14" s="31" t="s">
        <v>55</v>
      </c>
      <c r="B14" s="32">
        <v>1.1540999999999999</v>
      </c>
      <c r="C14" s="32">
        <v>66.713399999999993</v>
      </c>
      <c r="D14" s="32">
        <v>1.7299999999999999E-2</v>
      </c>
      <c r="E14" s="32">
        <v>5.6500000000000002E-2</v>
      </c>
      <c r="F14" s="33">
        <f t="shared" si="1"/>
        <v>109.36622950819671</v>
      </c>
    </row>
    <row r="15" spans="1:6" x14ac:dyDescent="0.25">
      <c r="A15" s="31" t="s">
        <v>56</v>
      </c>
      <c r="B15" s="32">
        <v>0.77090000000000003</v>
      </c>
      <c r="C15" s="32">
        <v>64.780100000000004</v>
      </c>
      <c r="D15" s="32">
        <v>1.1900000000000001E-2</v>
      </c>
      <c r="E15" s="32">
        <v>3.8100000000000002E-2</v>
      </c>
      <c r="F15" s="33">
        <f t="shared" si="1"/>
        <v>106.19688524590164</v>
      </c>
    </row>
    <row r="16" spans="1:6" x14ac:dyDescent="0.25">
      <c r="A16" s="31" t="s">
        <v>57</v>
      </c>
      <c r="B16" s="32">
        <v>0.73550000000000004</v>
      </c>
      <c r="C16" s="32">
        <v>65.667199999999994</v>
      </c>
      <c r="D16" s="32">
        <v>1.12E-2</v>
      </c>
      <c r="E16" s="32">
        <v>3.6400000000000002E-2</v>
      </c>
      <c r="F16" s="33">
        <f t="shared" si="1"/>
        <v>107.6511475409836</v>
      </c>
    </row>
    <row r="17" spans="1:6" x14ac:dyDescent="0.25">
      <c r="A17" s="31" t="s">
        <v>58</v>
      </c>
      <c r="B17" s="32">
        <v>0.63759999999999994</v>
      </c>
      <c r="C17" s="32">
        <v>60.721499999999999</v>
      </c>
      <c r="D17" s="32">
        <v>1.0500000000000001E-2</v>
      </c>
      <c r="E17" s="32">
        <v>3.1699999999999999E-2</v>
      </c>
      <c r="F17" s="33">
        <f t="shared" si="1"/>
        <v>99.54344262295082</v>
      </c>
    </row>
    <row r="18" spans="1:6" x14ac:dyDescent="0.25">
      <c r="A18" s="31" t="s">
        <v>59</v>
      </c>
      <c r="B18" s="32">
        <v>0.88749999999999996</v>
      </c>
      <c r="C18" s="32">
        <v>60.789499999999997</v>
      </c>
      <c r="D18" s="32">
        <v>1.46E-2</v>
      </c>
      <c r="E18" s="32">
        <v>4.3700000000000003E-2</v>
      </c>
      <c r="F18" s="33">
        <f t="shared" si="1"/>
        <v>99.654918032786881</v>
      </c>
    </row>
    <row r="19" spans="1:6" x14ac:dyDescent="0.25">
      <c r="A19" s="31" t="s">
        <v>60</v>
      </c>
      <c r="B19" s="32">
        <v>0.86880000000000002</v>
      </c>
      <c r="C19" s="32">
        <v>61.181699999999999</v>
      </c>
      <c r="D19" s="32">
        <v>1.4200000000000001E-2</v>
      </c>
      <c r="E19" s="32">
        <v>4.2799999999999998E-2</v>
      </c>
      <c r="F19" s="33">
        <f t="shared" si="1"/>
        <v>100.29786885245902</v>
      </c>
    </row>
    <row r="20" spans="1:6" x14ac:dyDescent="0.25">
      <c r="A20" s="31" t="s">
        <v>61</v>
      </c>
      <c r="B20" s="32">
        <v>0.78749999999999998</v>
      </c>
      <c r="C20" s="32">
        <v>63.003700000000002</v>
      </c>
      <c r="D20" s="32">
        <v>1.2500000000000001E-2</v>
      </c>
      <c r="E20" s="32">
        <v>3.8899999999999997E-2</v>
      </c>
      <c r="F20" s="33">
        <f t="shared" si="1"/>
        <v>103.28475409836065</v>
      </c>
    </row>
    <row r="21" spans="1:6" x14ac:dyDescent="0.25">
      <c r="A21" s="31" t="s">
        <v>62</v>
      </c>
      <c r="B21" s="32">
        <v>0.87709999999999999</v>
      </c>
      <c r="C21" s="32">
        <v>63.558799999999998</v>
      </c>
      <c r="D21" s="32">
        <v>1.38E-2</v>
      </c>
      <c r="E21" s="32">
        <v>4.3200000000000002E-2</v>
      </c>
      <c r="F21" s="33">
        <f>100*C21/61</f>
        <v>104.19475409836066</v>
      </c>
    </row>
    <row r="22" spans="1:6" x14ac:dyDescent="0.25">
      <c r="A22" s="31" t="s">
        <v>47</v>
      </c>
      <c r="B22" s="32">
        <v>0.24390000000000001</v>
      </c>
      <c r="C22" s="32">
        <v>43.554000000000002</v>
      </c>
      <c r="D22" s="32">
        <v>5.5999999999999999E-3</v>
      </c>
      <c r="E22" s="32">
        <v>1.2800000000000001E-2</v>
      </c>
      <c r="F22" s="33">
        <f>100*C22/44</f>
        <v>98.986363636363649</v>
      </c>
    </row>
    <row r="23" spans="1:6" x14ac:dyDescent="0.25">
      <c r="A23" s="31" t="s">
        <v>50</v>
      </c>
      <c r="B23" s="32">
        <v>0.22720000000000001</v>
      </c>
      <c r="C23" s="32">
        <v>42.081299999999999</v>
      </c>
      <c r="D23" s="32">
        <v>5.4000000000000003E-3</v>
      </c>
      <c r="E23" s="32">
        <v>1.2E-2</v>
      </c>
      <c r="F23" s="33">
        <f t="shared" ref="F23:F27" si="2">100*C23/44</f>
        <v>95.639318181818183</v>
      </c>
    </row>
    <row r="24" spans="1:6" x14ac:dyDescent="0.25">
      <c r="A24" s="31" t="s">
        <v>66</v>
      </c>
      <c r="B24" s="32">
        <v>0.22689999999999999</v>
      </c>
      <c r="C24" s="32">
        <v>45.378999999999998</v>
      </c>
      <c r="D24" s="32">
        <v>5.0000000000000001E-3</v>
      </c>
      <c r="E24" s="32">
        <v>1.2E-2</v>
      </c>
      <c r="F24" s="33">
        <f t="shared" si="2"/>
        <v>103.1340909090909</v>
      </c>
    </row>
    <row r="25" spans="1:6" x14ac:dyDescent="0.25">
      <c r="A25" s="31" t="s">
        <v>65</v>
      </c>
      <c r="B25" s="32">
        <v>0.18079999999999999</v>
      </c>
      <c r="C25" s="32">
        <v>38.464300000000001</v>
      </c>
      <c r="D25" s="32">
        <v>4.7000000000000002E-3</v>
      </c>
      <c r="E25" s="32">
        <v>9.7999999999999997E-3</v>
      </c>
      <c r="F25" s="33">
        <f t="shared" si="2"/>
        <v>87.418863636363639</v>
      </c>
    </row>
    <row r="26" spans="1:6" x14ac:dyDescent="0.25">
      <c r="A26" s="31" t="s">
        <v>67</v>
      </c>
      <c r="B26" s="32">
        <v>0.2147</v>
      </c>
      <c r="C26" s="32">
        <v>37.673900000000003</v>
      </c>
      <c r="D26" s="32">
        <v>5.7000000000000002E-3</v>
      </c>
      <c r="E26" s="32">
        <v>1.14E-2</v>
      </c>
      <c r="F26" s="33">
        <f t="shared" si="2"/>
        <v>85.622500000000002</v>
      </c>
    </row>
    <row r="27" spans="1:6" x14ac:dyDescent="0.25">
      <c r="A27" s="31" t="s">
        <v>68</v>
      </c>
      <c r="B27" s="32">
        <v>0.2356</v>
      </c>
      <c r="C27" s="32">
        <v>48.075600000000001</v>
      </c>
      <c r="D27" s="32">
        <v>4.8999999999999998E-3</v>
      </c>
      <c r="E27" s="32">
        <v>1.24E-2</v>
      </c>
      <c r="F27" s="33">
        <f t="shared" si="2"/>
        <v>109.26272727272728</v>
      </c>
    </row>
    <row r="28" spans="1:6" x14ac:dyDescent="0.25">
      <c r="F28" s="33"/>
    </row>
    <row r="29" spans="1:6" x14ac:dyDescent="0.25">
      <c r="F29" s="33"/>
    </row>
    <row r="30" spans="1:6" x14ac:dyDescent="0.25">
      <c r="A30" s="31" t="s">
        <v>51</v>
      </c>
      <c r="B30" s="32">
        <v>0</v>
      </c>
      <c r="C30" s="32">
        <v>0</v>
      </c>
      <c r="D30" s="32">
        <v>0</v>
      </c>
      <c r="E30" s="32">
        <v>1E-4</v>
      </c>
      <c r="F30" s="33"/>
    </row>
    <row r="31" spans="1:6" x14ac:dyDescent="0.25">
      <c r="A31" s="31" t="s">
        <v>52</v>
      </c>
      <c r="B31" s="32">
        <v>0</v>
      </c>
      <c r="C31" s="32">
        <v>0</v>
      </c>
      <c r="D31" s="32">
        <v>0</v>
      </c>
      <c r="E31" s="32">
        <v>6.9999999999999999E-4</v>
      </c>
      <c r="F31" s="33"/>
    </row>
    <row r="32" spans="1:6" x14ac:dyDescent="0.25">
      <c r="A32" s="31" t="s">
        <v>53</v>
      </c>
      <c r="B32" s="32">
        <v>0</v>
      </c>
      <c r="C32" s="32">
        <v>0</v>
      </c>
      <c r="D32" s="32">
        <v>0</v>
      </c>
      <c r="E32" s="32">
        <v>5.9999999999999995E-4</v>
      </c>
      <c r="F32" s="33"/>
    </row>
    <row r="33" spans="1:6" x14ac:dyDescent="0.25">
      <c r="A33" s="31" t="s">
        <v>54</v>
      </c>
      <c r="B33" s="32">
        <v>0</v>
      </c>
      <c r="C33" s="32">
        <v>0</v>
      </c>
      <c r="D33" s="32">
        <v>0</v>
      </c>
      <c r="E33" s="32">
        <v>2.9999999999999997E-4</v>
      </c>
      <c r="F33" s="33"/>
    </row>
    <row r="34" spans="1:6" x14ac:dyDescent="0.25">
      <c r="A34" s="31" t="s">
        <v>69</v>
      </c>
      <c r="B34" s="32">
        <v>0</v>
      </c>
      <c r="C34" s="32">
        <v>0</v>
      </c>
      <c r="D34" s="32">
        <v>0</v>
      </c>
      <c r="E34" s="32">
        <v>5.9999999999999995E-4</v>
      </c>
    </row>
    <row r="35" spans="1:6" x14ac:dyDescent="0.25">
      <c r="A35" s="31" t="s">
        <v>70</v>
      </c>
      <c r="B35" s="32">
        <v>0</v>
      </c>
      <c r="C35" s="32">
        <v>0</v>
      </c>
      <c r="D35" s="32">
        <v>0</v>
      </c>
      <c r="E35" s="32">
        <v>6.9999999999999999E-4</v>
      </c>
    </row>
    <row r="36" spans="1:6" x14ac:dyDescent="0.25">
      <c r="A36" s="31" t="s">
        <v>71</v>
      </c>
      <c r="B36" s="32">
        <v>0</v>
      </c>
      <c r="C36" s="32">
        <v>0</v>
      </c>
      <c r="D36" s="32">
        <v>0</v>
      </c>
      <c r="E36" s="32">
        <v>6.9999999999999999E-4</v>
      </c>
    </row>
    <row r="37" spans="1:6" x14ac:dyDescent="0.25">
      <c r="A37" s="31" t="s">
        <v>72</v>
      </c>
      <c r="B37" s="32">
        <v>0</v>
      </c>
      <c r="C37" s="32">
        <v>0</v>
      </c>
      <c r="D37" s="32">
        <v>0</v>
      </c>
      <c r="E37" s="32">
        <v>2.0000000000000001E-4</v>
      </c>
    </row>
    <row r="38" spans="1:6" x14ac:dyDescent="0.25">
      <c r="A38" s="31" t="s">
        <v>73</v>
      </c>
      <c r="B38" s="32">
        <v>0</v>
      </c>
      <c r="C38" s="32">
        <v>0</v>
      </c>
      <c r="D38" s="32">
        <v>0</v>
      </c>
      <c r="E38" s="32">
        <v>2.9999999999999997E-4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1"/>
  <sheetViews>
    <sheetView topLeftCell="A8" workbookViewId="0">
      <selection activeCell="D29" sqref="D29"/>
    </sheetView>
  </sheetViews>
  <sheetFormatPr defaultRowHeight="15" x14ac:dyDescent="0.25"/>
  <sheetData>
    <row r="1" spans="1:9" x14ac:dyDescent="0.25">
      <c r="A1" t="s">
        <v>0</v>
      </c>
      <c r="B1" t="s">
        <v>159</v>
      </c>
    </row>
    <row r="2" spans="1:9" x14ac:dyDescent="0.25">
      <c r="A2" t="s">
        <v>116</v>
      </c>
      <c r="B2">
        <v>16.799399999999999</v>
      </c>
      <c r="C2">
        <f>AVERAGE(B2:B3)</f>
        <v>17.292400000000001</v>
      </c>
      <c r="F2" t="s">
        <v>160</v>
      </c>
      <c r="H2" t="s">
        <v>166</v>
      </c>
    </row>
    <row r="3" spans="1:9" x14ac:dyDescent="0.25">
      <c r="A3" t="s">
        <v>116</v>
      </c>
      <c r="B3">
        <v>17.785399999999999</v>
      </c>
      <c r="E3" t="s">
        <v>161</v>
      </c>
      <c r="F3">
        <v>17.292400000000001</v>
      </c>
      <c r="H3">
        <v>2.0654499999999998</v>
      </c>
    </row>
    <row r="4" spans="1:9" x14ac:dyDescent="0.25">
      <c r="A4" t="s">
        <v>117</v>
      </c>
      <c r="B4">
        <v>17.565000000000001</v>
      </c>
      <c r="C4">
        <f>AVERAGE(B4:B5)</f>
        <v>17.443449999999999</v>
      </c>
      <c r="F4">
        <v>17.443449999999999</v>
      </c>
      <c r="H4">
        <v>1.9613999999999998</v>
      </c>
    </row>
    <row r="5" spans="1:9" x14ac:dyDescent="0.25">
      <c r="A5" t="s">
        <v>117</v>
      </c>
      <c r="B5">
        <v>17.321899999999999</v>
      </c>
      <c r="F5">
        <v>23.826049999999999</v>
      </c>
      <c r="G5">
        <f>AVERAGE(F3:F5)</f>
        <v>19.520633333333333</v>
      </c>
      <c r="H5">
        <v>1.7964500000000001</v>
      </c>
      <c r="I5">
        <f>AVERAGE(H3:H5)</f>
        <v>1.9410999999999998</v>
      </c>
    </row>
    <row r="6" spans="1:9" x14ac:dyDescent="0.25">
      <c r="A6" t="s">
        <v>118</v>
      </c>
      <c r="B6">
        <v>24.162299999999998</v>
      </c>
      <c r="C6">
        <f>AVERAGE(B6:B7)</f>
        <v>23.826049999999999</v>
      </c>
      <c r="G6">
        <f>STDEVA(F3:F5)/SQRT(3)</f>
        <v>2.1531499042746236</v>
      </c>
      <c r="I6">
        <f>STDEVA(H3:H5)/SQRT(3)</f>
        <v>7.8314148359880154E-2</v>
      </c>
    </row>
    <row r="7" spans="1:9" x14ac:dyDescent="0.25">
      <c r="A7" t="s">
        <v>118</v>
      </c>
      <c r="B7">
        <v>23.489799999999999</v>
      </c>
      <c r="E7" t="s">
        <v>162</v>
      </c>
    </row>
    <row r="8" spans="1:9" x14ac:dyDescent="0.25">
      <c r="A8" t="s">
        <v>119</v>
      </c>
      <c r="B8">
        <v>28.639600000000002</v>
      </c>
      <c r="C8">
        <f>AVERAGE(B8:B9)</f>
        <v>28.745750000000001</v>
      </c>
      <c r="F8">
        <v>28.745750000000001</v>
      </c>
      <c r="H8">
        <v>1.5544</v>
      </c>
    </row>
    <row r="9" spans="1:9" x14ac:dyDescent="0.25">
      <c r="A9" t="s">
        <v>119</v>
      </c>
      <c r="B9">
        <v>28.851900000000001</v>
      </c>
      <c r="F9">
        <v>39.999899999999997</v>
      </c>
      <c r="H9">
        <v>1.1426000000000001</v>
      </c>
    </row>
    <row r="10" spans="1:9" x14ac:dyDescent="0.25">
      <c r="A10" t="s">
        <v>120</v>
      </c>
      <c r="B10">
        <v>40.200099999999999</v>
      </c>
      <c r="C10">
        <f>AVERAGE(B10:B11)</f>
        <v>39.999899999999997</v>
      </c>
      <c r="F10">
        <v>30.894449999999999</v>
      </c>
      <c r="G10">
        <f>AVERAGE(F8:F10)</f>
        <v>33.213366666666666</v>
      </c>
      <c r="H10">
        <v>1.1870500000000002</v>
      </c>
      <c r="I10">
        <f>AVERAGE(H8:H10)</f>
        <v>1.2946833333333334</v>
      </c>
    </row>
    <row r="11" spans="1:9" x14ac:dyDescent="0.25">
      <c r="A11" t="s">
        <v>120</v>
      </c>
      <c r="B11">
        <v>39.799700000000001</v>
      </c>
      <c r="G11">
        <f>STDEVA(F8:F10)/SQRT(3)</f>
        <v>3.4494929064928597</v>
      </c>
      <c r="I11">
        <f>STDEVA(H8:H10)/SQRT(3)</f>
        <v>0.13049075424889131</v>
      </c>
    </row>
    <row r="12" spans="1:9" x14ac:dyDescent="0.25">
      <c r="A12" t="s">
        <v>121</v>
      </c>
      <c r="B12">
        <v>30.7727</v>
      </c>
      <c r="C12">
        <f>AVERAGE(B12:B13)</f>
        <v>30.894449999999999</v>
      </c>
      <c r="E12" t="s">
        <v>163</v>
      </c>
      <c r="F12">
        <v>25.724550000000001</v>
      </c>
      <c r="H12">
        <v>1.2215</v>
      </c>
    </row>
    <row r="13" spans="1:9" x14ac:dyDescent="0.25">
      <c r="A13" t="s">
        <v>121</v>
      </c>
      <c r="B13">
        <v>31.016200000000001</v>
      </c>
      <c r="F13">
        <v>20.659849999999999</v>
      </c>
      <c r="H13">
        <v>2.2719</v>
      </c>
    </row>
    <row r="14" spans="1:9" x14ac:dyDescent="0.25">
      <c r="A14" t="s">
        <v>122</v>
      </c>
      <c r="B14">
        <v>25.727499999999999</v>
      </c>
      <c r="C14">
        <f>AVERAGE(B14:B15)</f>
        <v>25.724550000000001</v>
      </c>
      <c r="F14">
        <v>21.622050000000002</v>
      </c>
      <c r="G14">
        <f>AVERAGE(F12:F14)</f>
        <v>22.668816666666668</v>
      </c>
      <c r="H14">
        <v>1.6953</v>
      </c>
      <c r="I14">
        <f>AVERAGE(H12:H14)</f>
        <v>1.7295666666666669</v>
      </c>
    </row>
    <row r="15" spans="1:9" x14ac:dyDescent="0.25">
      <c r="A15" t="s">
        <v>122</v>
      </c>
      <c r="B15">
        <v>25.721599999999999</v>
      </c>
      <c r="G15">
        <f>STDEVA(F12:F14)/SQRT(3)</f>
        <v>1.552909834615148</v>
      </c>
      <c r="I15">
        <f>STDEVA(H12:H14)/SQRT(3)</f>
        <v>0.30370802499184002</v>
      </c>
    </row>
    <row r="16" spans="1:9" x14ac:dyDescent="0.25">
      <c r="A16" t="s">
        <v>123</v>
      </c>
      <c r="B16">
        <v>20.740600000000001</v>
      </c>
      <c r="C16">
        <f>AVERAGE(B16:B17)</f>
        <v>20.659849999999999</v>
      </c>
      <c r="E16" t="s">
        <v>164</v>
      </c>
      <c r="F16">
        <v>17.542899999999999</v>
      </c>
      <c r="H16">
        <v>1.89455</v>
      </c>
    </row>
    <row r="17" spans="1:9" x14ac:dyDescent="0.25">
      <c r="A17" t="s">
        <v>123</v>
      </c>
      <c r="B17">
        <v>20.5791</v>
      </c>
      <c r="F17">
        <v>16.916800000000002</v>
      </c>
      <c r="H17">
        <v>2.8396499999999998</v>
      </c>
    </row>
    <row r="18" spans="1:9" x14ac:dyDescent="0.25">
      <c r="A18" t="s">
        <v>124</v>
      </c>
      <c r="B18">
        <v>21.6004</v>
      </c>
      <c r="C18">
        <f>AVERAGE(B18:B19)</f>
        <v>21.622050000000002</v>
      </c>
      <c r="F18">
        <v>17.945250000000001</v>
      </c>
      <c r="G18">
        <f>AVERAGE(F16:F18)</f>
        <v>17.468316666666666</v>
      </c>
      <c r="H18">
        <v>3.51885</v>
      </c>
      <c r="I18">
        <f>AVERAGE(H16:H18)</f>
        <v>2.7510166666666667</v>
      </c>
    </row>
    <row r="19" spans="1:9" x14ac:dyDescent="0.25">
      <c r="A19" t="s">
        <v>124</v>
      </c>
      <c r="B19">
        <v>21.643699999999999</v>
      </c>
      <c r="G19">
        <f>STDEVA(F16:F18)/SQRT(3)</f>
        <v>0.29922085256731512</v>
      </c>
      <c r="I19">
        <f>STDEVA(H16:H18)/SQRT(3)</f>
        <v>0.47098461522408275</v>
      </c>
    </row>
    <row r="20" spans="1:9" x14ac:dyDescent="0.25">
      <c r="A20" t="s">
        <v>126</v>
      </c>
      <c r="B20">
        <v>17.441800000000001</v>
      </c>
      <c r="C20">
        <f>AVERAGE(B20:B21)</f>
        <v>17.542899999999999</v>
      </c>
      <c r="E20" t="s">
        <v>165</v>
      </c>
      <c r="F20">
        <v>16.513300000000001</v>
      </c>
      <c r="H20">
        <v>1.4340000000000002</v>
      </c>
    </row>
    <row r="21" spans="1:9" x14ac:dyDescent="0.25">
      <c r="A21" t="s">
        <v>126</v>
      </c>
      <c r="B21">
        <v>17.643999999999998</v>
      </c>
      <c r="F21">
        <v>16.478749999999998</v>
      </c>
      <c r="H21">
        <v>0.4108</v>
      </c>
    </row>
    <row r="22" spans="1:9" x14ac:dyDescent="0.25">
      <c r="A22" t="s">
        <v>127</v>
      </c>
      <c r="B22">
        <v>16.866299999999999</v>
      </c>
      <c r="C22">
        <f>AVERAGE(B22:B23)</f>
        <v>16.916800000000002</v>
      </c>
      <c r="F22">
        <v>20.944099999999999</v>
      </c>
      <c r="G22">
        <f>AVERAGE(F20:F22)</f>
        <v>17.978716666666667</v>
      </c>
      <c r="H22">
        <v>0.59689999999999999</v>
      </c>
      <c r="I22">
        <f>AVERAGE(H20:H22)</f>
        <v>0.81389999999999996</v>
      </c>
    </row>
    <row r="23" spans="1:9" x14ac:dyDescent="0.25">
      <c r="A23" t="s">
        <v>127</v>
      </c>
      <c r="B23">
        <v>16.967300000000002</v>
      </c>
      <c r="G23">
        <f>STDEVA(F20:F22)/SQRT(3)</f>
        <v>1.4827252117675502</v>
      </c>
      <c r="I23">
        <f>STDEVA(H20:H22)/SQRT(3)</f>
        <v>0.31466983225808837</v>
      </c>
    </row>
    <row r="24" spans="1:9" x14ac:dyDescent="0.25">
      <c r="A24" t="s">
        <v>128</v>
      </c>
      <c r="B24">
        <v>17.879300000000001</v>
      </c>
      <c r="C24">
        <f>AVERAGE(B24:B25)</f>
        <v>17.945250000000001</v>
      </c>
    </row>
    <row r="25" spans="1:9" x14ac:dyDescent="0.25">
      <c r="A25" t="s">
        <v>128</v>
      </c>
      <c r="B25">
        <v>18.011199999999999</v>
      </c>
      <c r="E25" t="s">
        <v>181</v>
      </c>
      <c r="G25">
        <f>AVERAGE(G14,G18,G22)</f>
        <v>19.371950000000002</v>
      </c>
      <c r="I25">
        <f>AVERAGE(I14,I18,I22)</f>
        <v>1.7648277777777779</v>
      </c>
    </row>
    <row r="26" spans="1:9" x14ac:dyDescent="0.25">
      <c r="A26" t="s">
        <v>129</v>
      </c>
      <c r="B26">
        <v>16.516500000000001</v>
      </c>
      <c r="C26">
        <f>AVERAGE(B26:B27)</f>
        <v>16.513300000000001</v>
      </c>
      <c r="G26">
        <f>STDEVA(G22,G18,G14)/SQRT(3)</f>
        <v>1.6550049751519669</v>
      </c>
      <c r="I26">
        <f>STDEVA(I22,I18,I14)/SQRT(3)</f>
        <v>0.55947527634890071</v>
      </c>
    </row>
    <row r="27" spans="1:9" x14ac:dyDescent="0.25">
      <c r="A27" t="s">
        <v>129</v>
      </c>
      <c r="B27">
        <v>16.510100000000001</v>
      </c>
      <c r="E27" t="s">
        <v>183</v>
      </c>
      <c r="G27">
        <f>AVERAGE(G5,G10)</f>
        <v>26.366999999999997</v>
      </c>
      <c r="I27">
        <f>AVERAGE(I5,I10)</f>
        <v>1.6178916666666665</v>
      </c>
    </row>
    <row r="28" spans="1:9" x14ac:dyDescent="0.25">
      <c r="A28" t="s">
        <v>130</v>
      </c>
      <c r="B28">
        <v>16.794</v>
      </c>
      <c r="C28">
        <f>AVERAGE(B28:B29)</f>
        <v>16.478749999999998</v>
      </c>
      <c r="G28">
        <f>STDEVA(G5,G10)/SQRT(2)</f>
        <v>6.8463666666666763</v>
      </c>
      <c r="I28">
        <f>STDEVA(I5,I10)/SQRT(2)</f>
        <v>0.32320833333333382</v>
      </c>
    </row>
    <row r="29" spans="1:9" x14ac:dyDescent="0.25">
      <c r="A29" t="s">
        <v>130</v>
      </c>
      <c r="B29">
        <v>16.163499999999999</v>
      </c>
    </row>
    <row r="30" spans="1:9" x14ac:dyDescent="0.25">
      <c r="A30" t="s">
        <v>131</v>
      </c>
      <c r="B30">
        <v>21.1846</v>
      </c>
      <c r="C30">
        <f>AVERAGE(B30:B31)</f>
        <v>20.944099999999999</v>
      </c>
    </row>
    <row r="31" spans="1:9" x14ac:dyDescent="0.25">
      <c r="A31" t="s">
        <v>131</v>
      </c>
      <c r="B31">
        <v>20.703600000000002</v>
      </c>
    </row>
    <row r="32" spans="1:9" x14ac:dyDescent="0.25">
      <c r="A32" t="s">
        <v>141</v>
      </c>
      <c r="B32">
        <v>2.3321999999999998</v>
      </c>
      <c r="C32">
        <f>AVERAGE(B32:B33)</f>
        <v>2.0654499999999998</v>
      </c>
    </row>
    <row r="33" spans="1:3" x14ac:dyDescent="0.25">
      <c r="A33" t="s">
        <v>141</v>
      </c>
      <c r="B33">
        <v>1.7987</v>
      </c>
    </row>
    <row r="34" spans="1:3" x14ac:dyDescent="0.25">
      <c r="A34" t="s">
        <v>142</v>
      </c>
      <c r="B34">
        <v>1.9706999999999999</v>
      </c>
      <c r="C34">
        <f>AVERAGE(B34:B35)</f>
        <v>1.9613999999999998</v>
      </c>
    </row>
    <row r="35" spans="1:3" x14ac:dyDescent="0.25">
      <c r="A35" t="s">
        <v>142</v>
      </c>
      <c r="B35">
        <v>1.9520999999999999</v>
      </c>
    </row>
    <row r="36" spans="1:3" x14ac:dyDescent="0.25">
      <c r="A36" t="s">
        <v>143</v>
      </c>
      <c r="B36">
        <v>1.9938</v>
      </c>
      <c r="C36">
        <f>AVERAGE(B36:B37)</f>
        <v>1.7964500000000001</v>
      </c>
    </row>
    <row r="37" spans="1:3" x14ac:dyDescent="0.25">
      <c r="A37" t="s">
        <v>143</v>
      </c>
      <c r="B37">
        <v>1.5991</v>
      </c>
    </row>
    <row r="38" spans="1:3" x14ac:dyDescent="0.25">
      <c r="A38" t="s">
        <v>144</v>
      </c>
      <c r="B38">
        <v>1.6009</v>
      </c>
      <c r="C38">
        <f>AVERAGE(B38:B39)</f>
        <v>1.5544</v>
      </c>
    </row>
    <row r="39" spans="1:3" x14ac:dyDescent="0.25">
      <c r="A39" t="s">
        <v>144</v>
      </c>
      <c r="B39">
        <v>1.5079</v>
      </c>
    </row>
    <row r="40" spans="1:3" x14ac:dyDescent="0.25">
      <c r="A40" t="s">
        <v>145</v>
      </c>
      <c r="B40">
        <v>1.1831</v>
      </c>
      <c r="C40">
        <f>AVERAGE(B40:B41)</f>
        <v>1.1426000000000001</v>
      </c>
    </row>
    <row r="41" spans="1:3" x14ac:dyDescent="0.25">
      <c r="A41" t="s">
        <v>145</v>
      </c>
      <c r="B41">
        <v>1.1021000000000001</v>
      </c>
    </row>
    <row r="42" spans="1:3" x14ac:dyDescent="0.25">
      <c r="A42" t="s">
        <v>146</v>
      </c>
      <c r="B42">
        <v>1.2733000000000001</v>
      </c>
      <c r="C42">
        <f>AVERAGE(B42:B43)</f>
        <v>1.1870500000000002</v>
      </c>
    </row>
    <row r="43" spans="1:3" x14ac:dyDescent="0.25">
      <c r="A43" t="s">
        <v>146</v>
      </c>
      <c r="B43">
        <v>1.1008</v>
      </c>
    </row>
    <row r="44" spans="1:3" x14ac:dyDescent="0.25">
      <c r="A44" t="s">
        <v>147</v>
      </c>
      <c r="B44">
        <v>1.3571</v>
      </c>
      <c r="C44">
        <f>AVERAGE(B44:B45)</f>
        <v>1.2215</v>
      </c>
    </row>
    <row r="45" spans="1:3" x14ac:dyDescent="0.25">
      <c r="A45" t="s">
        <v>147</v>
      </c>
      <c r="B45">
        <v>1.0859000000000001</v>
      </c>
    </row>
    <row r="46" spans="1:3" x14ac:dyDescent="0.25">
      <c r="A46" t="s">
        <v>148</v>
      </c>
      <c r="B46">
        <v>2.2663000000000002</v>
      </c>
      <c r="C46">
        <f>AVERAGE(B46:B47)</f>
        <v>2.2719</v>
      </c>
    </row>
    <row r="47" spans="1:3" x14ac:dyDescent="0.25">
      <c r="A47" t="s">
        <v>148</v>
      </c>
      <c r="B47">
        <v>2.2774999999999999</v>
      </c>
    </row>
    <row r="48" spans="1:3" x14ac:dyDescent="0.25">
      <c r="A48" t="s">
        <v>149</v>
      </c>
      <c r="B48">
        <v>1.5881000000000001</v>
      </c>
      <c r="C48">
        <f>AVERAGE(B48:B49)</f>
        <v>1.6953</v>
      </c>
    </row>
    <row r="49" spans="1:3" x14ac:dyDescent="0.25">
      <c r="A49" t="s">
        <v>149</v>
      </c>
      <c r="B49">
        <v>1.8025</v>
      </c>
    </row>
    <row r="50" spans="1:3" x14ac:dyDescent="0.25">
      <c r="A50" t="s">
        <v>151</v>
      </c>
      <c r="B50">
        <v>1.7561</v>
      </c>
      <c r="C50">
        <f>AVERAGE(B50:B51)</f>
        <v>1.4340000000000002</v>
      </c>
    </row>
    <row r="51" spans="1:3" x14ac:dyDescent="0.25">
      <c r="A51" t="s">
        <v>151</v>
      </c>
      <c r="B51">
        <v>1.1119000000000001</v>
      </c>
    </row>
    <row r="52" spans="1:3" x14ac:dyDescent="0.25">
      <c r="A52" t="s">
        <v>152</v>
      </c>
      <c r="B52">
        <v>0.42859999999999998</v>
      </c>
      <c r="C52">
        <f>AVERAGE(B52:B53)</f>
        <v>0.4108</v>
      </c>
    </row>
    <row r="53" spans="1:3" x14ac:dyDescent="0.25">
      <c r="A53" t="s">
        <v>152</v>
      </c>
      <c r="B53">
        <v>0.39300000000000002</v>
      </c>
    </row>
    <row r="54" spans="1:3" x14ac:dyDescent="0.25">
      <c r="A54" t="s">
        <v>153</v>
      </c>
      <c r="B54">
        <v>0.50280000000000002</v>
      </c>
      <c r="C54">
        <f>AVERAGE(B54:B55)</f>
        <v>0.59689999999999999</v>
      </c>
    </row>
    <row r="55" spans="1:3" x14ac:dyDescent="0.25">
      <c r="A55" t="s">
        <v>153</v>
      </c>
      <c r="B55">
        <v>0.69099999999999995</v>
      </c>
    </row>
    <row r="56" spans="1:3" x14ac:dyDescent="0.25">
      <c r="A56" t="s">
        <v>154</v>
      </c>
      <c r="B56">
        <v>1.8408</v>
      </c>
      <c r="C56">
        <f>AVERAGE(B56:B57)</f>
        <v>1.89455</v>
      </c>
    </row>
    <row r="57" spans="1:3" x14ac:dyDescent="0.25">
      <c r="A57" t="s">
        <v>154</v>
      </c>
      <c r="B57">
        <v>1.9482999999999999</v>
      </c>
    </row>
    <row r="58" spans="1:3" x14ac:dyDescent="0.25">
      <c r="A58" t="s">
        <v>155</v>
      </c>
      <c r="B58">
        <v>2.9641999999999999</v>
      </c>
      <c r="C58">
        <f>AVERAGE(B58:B59)</f>
        <v>2.8396499999999998</v>
      </c>
    </row>
    <row r="59" spans="1:3" x14ac:dyDescent="0.25">
      <c r="A59" t="s">
        <v>155</v>
      </c>
      <c r="B59">
        <v>2.7151000000000001</v>
      </c>
    </row>
    <row r="60" spans="1:3" x14ac:dyDescent="0.25">
      <c r="A60" t="s">
        <v>156</v>
      </c>
      <c r="B60">
        <v>3.4079000000000002</v>
      </c>
      <c r="C60">
        <f>AVERAGE(B60:B61)</f>
        <v>3.51885</v>
      </c>
    </row>
    <row r="61" spans="1:3" x14ac:dyDescent="0.25">
      <c r="A61" t="s">
        <v>156</v>
      </c>
      <c r="B61">
        <v>3.6297999999999999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62"/>
  <sheetViews>
    <sheetView zoomScale="80" zoomScaleNormal="80" workbookViewId="0">
      <selection activeCell="C27" sqref="C27"/>
    </sheetView>
  </sheetViews>
  <sheetFormatPr defaultRowHeight="15" x14ac:dyDescent="0.25"/>
  <cols>
    <col min="1" max="1" width="16.7109375" customWidth="1"/>
    <col min="2" max="2" width="17.140625" customWidth="1"/>
    <col min="3" max="3" width="10.42578125" customWidth="1"/>
    <col min="4" max="4" width="11.42578125" customWidth="1"/>
    <col min="7" max="7" width="15.42578125" customWidth="1"/>
    <col min="8" max="8" width="16" customWidth="1"/>
    <col min="9" max="9" width="8.42578125" customWidth="1"/>
    <col min="10" max="10" width="13.140625" customWidth="1"/>
    <col min="13" max="13" width="17.7109375" customWidth="1"/>
    <col min="14" max="14" width="9.85546875" bestFit="1" customWidth="1"/>
    <col min="15" max="15" width="7.140625" customWidth="1"/>
    <col min="16" max="16" width="11.28515625" bestFit="1" customWidth="1"/>
    <col min="17" max="17" width="20.5703125" bestFit="1" customWidth="1"/>
    <col min="18" max="18" width="11.5703125" bestFit="1" customWidth="1"/>
    <col min="19" max="19" width="9.28515625" bestFit="1" customWidth="1"/>
    <col min="20" max="20" width="13.42578125" bestFit="1" customWidth="1"/>
    <col min="21" max="21" width="10" bestFit="1" customWidth="1"/>
    <col min="22" max="22" width="4.5703125" customWidth="1"/>
    <col min="23" max="23" width="7" customWidth="1"/>
    <col min="24" max="24" width="3.140625" customWidth="1"/>
    <col min="25" max="25" width="5.7109375" customWidth="1"/>
    <col min="26" max="26" width="15.28515625" bestFit="1" customWidth="1"/>
    <col min="27" max="27" width="3.140625" customWidth="1"/>
    <col min="28" max="28" width="55.28515625" bestFit="1" customWidth="1"/>
    <col min="29" max="29" width="5.140625" customWidth="1"/>
    <col min="30" max="30" width="6" customWidth="1"/>
    <col min="31" max="31" width="6.7109375" customWidth="1"/>
    <col min="32" max="32" width="5.140625" customWidth="1"/>
    <col min="33" max="33" width="5.5703125" customWidth="1"/>
  </cols>
  <sheetData>
    <row r="1" spans="1:22" x14ac:dyDescent="0.25">
      <c r="A1" s="36" t="s">
        <v>167</v>
      </c>
      <c r="G1" s="36" t="s">
        <v>168</v>
      </c>
    </row>
    <row r="2" spans="1:22" x14ac:dyDescent="0.25">
      <c r="B2" s="38"/>
      <c r="C2" s="45" t="s">
        <v>169</v>
      </c>
      <c r="D2" s="45"/>
      <c r="E2" s="38"/>
      <c r="F2" s="38"/>
      <c r="G2" s="39" t="s">
        <v>170</v>
      </c>
      <c r="H2" s="38"/>
      <c r="I2" s="38"/>
      <c r="J2" s="38"/>
      <c r="K2" s="38"/>
    </row>
    <row r="3" spans="1:22" x14ac:dyDescent="0.25">
      <c r="B3" s="40" t="s">
        <v>171</v>
      </c>
      <c r="C3" s="40" t="s">
        <v>166</v>
      </c>
      <c r="D3" s="40" t="s">
        <v>172</v>
      </c>
      <c r="E3" s="38"/>
      <c r="F3" s="38"/>
      <c r="G3" s="38"/>
      <c r="H3" s="38"/>
      <c r="I3" s="38"/>
      <c r="J3" s="38"/>
      <c r="K3" s="38"/>
    </row>
    <row r="4" spans="1:22" x14ac:dyDescent="0.25">
      <c r="B4" s="38" t="s">
        <v>173</v>
      </c>
      <c r="C4" s="38">
        <v>1.7295666666666669</v>
      </c>
      <c r="D4" s="38">
        <v>22.668816666666668</v>
      </c>
      <c r="E4" s="38"/>
      <c r="F4" s="38"/>
      <c r="G4" s="38"/>
      <c r="H4" s="38"/>
      <c r="I4" s="46" t="s">
        <v>174</v>
      </c>
      <c r="J4" s="46"/>
      <c r="K4" s="38"/>
    </row>
    <row r="5" spans="1:22" x14ac:dyDescent="0.25">
      <c r="B5" s="38" t="s">
        <v>175</v>
      </c>
      <c r="C5" s="38">
        <v>0.81389999999999996</v>
      </c>
      <c r="D5" s="38">
        <v>17.978716666666667</v>
      </c>
      <c r="E5" s="38"/>
      <c r="F5" s="38"/>
      <c r="G5" s="38"/>
      <c r="H5" s="38" t="s">
        <v>171</v>
      </c>
      <c r="I5" s="38" t="s">
        <v>176</v>
      </c>
      <c r="J5" s="38" t="s">
        <v>172</v>
      </c>
      <c r="K5" s="38"/>
    </row>
    <row r="6" spans="1:22" x14ac:dyDescent="0.25">
      <c r="B6" s="38" t="s">
        <v>177</v>
      </c>
      <c r="C6" s="38">
        <v>2.7510166666666667</v>
      </c>
      <c r="D6" s="38">
        <v>17.468316666666666</v>
      </c>
      <c r="E6" s="38"/>
      <c r="F6" s="38"/>
      <c r="G6" s="38"/>
      <c r="H6" s="38" t="s">
        <v>163</v>
      </c>
      <c r="I6" s="38">
        <f>N7+R7+U7</f>
        <v>67.98</v>
      </c>
      <c r="J6" s="38">
        <f>O7+S7+V7</f>
        <v>2.2600000000000002</v>
      </c>
      <c r="K6" s="38">
        <f>J6*0.7</f>
        <v>1.5820000000000001</v>
      </c>
      <c r="M6" t="s">
        <v>175</v>
      </c>
      <c r="N6">
        <v>39.67</v>
      </c>
      <c r="O6">
        <v>1.21</v>
      </c>
      <c r="Q6" s="42" t="s">
        <v>175</v>
      </c>
      <c r="R6" s="42">
        <v>21.23</v>
      </c>
      <c r="S6" s="42">
        <v>0.85</v>
      </c>
      <c r="T6" t="s">
        <v>175</v>
      </c>
      <c r="U6">
        <v>3.6</v>
      </c>
      <c r="V6" s="42">
        <v>0.16</v>
      </c>
    </row>
    <row r="7" spans="1:22" x14ac:dyDescent="0.25">
      <c r="B7" s="38" t="s">
        <v>178</v>
      </c>
      <c r="C7" s="38">
        <v>1.2946833333333334</v>
      </c>
      <c r="D7" s="38">
        <v>33.213366666666666</v>
      </c>
      <c r="E7" s="38"/>
      <c r="F7" s="38"/>
      <c r="G7" s="38"/>
      <c r="H7" s="38" t="s">
        <v>165</v>
      </c>
      <c r="I7" s="38">
        <f>N6+R6+U6</f>
        <v>64.5</v>
      </c>
      <c r="J7" s="38">
        <f>O6+S6+V6</f>
        <v>2.2200000000000002</v>
      </c>
      <c r="K7" s="38">
        <f t="shared" ref="K7:K17" si="0">J7*0.7</f>
        <v>1.554</v>
      </c>
      <c r="M7" t="s">
        <v>228</v>
      </c>
      <c r="N7">
        <v>30.53</v>
      </c>
      <c r="O7">
        <v>0.77</v>
      </c>
      <c r="Q7" s="42" t="s">
        <v>228</v>
      </c>
      <c r="R7" s="42">
        <v>26.87</v>
      </c>
      <c r="S7" s="42">
        <v>1.04</v>
      </c>
      <c r="T7" t="s">
        <v>228</v>
      </c>
      <c r="U7">
        <v>10.58</v>
      </c>
      <c r="V7" s="42">
        <v>0.45</v>
      </c>
    </row>
    <row r="8" spans="1:22" x14ac:dyDescent="0.25">
      <c r="B8" s="38" t="s">
        <v>179</v>
      </c>
      <c r="C8" s="38">
        <v>1.9410999999999998</v>
      </c>
      <c r="D8" s="38">
        <v>19.520633333333333</v>
      </c>
      <c r="E8" s="38"/>
      <c r="F8" s="38"/>
      <c r="G8" s="38"/>
      <c r="H8" s="38" t="s">
        <v>180</v>
      </c>
      <c r="I8" s="38">
        <f>R12+U13</f>
        <v>8.36</v>
      </c>
      <c r="J8" s="38">
        <f>S12+V13</f>
        <v>0.18</v>
      </c>
      <c r="K8" s="38">
        <f t="shared" si="0"/>
        <v>0.126</v>
      </c>
      <c r="M8" t="s">
        <v>177</v>
      </c>
      <c r="N8">
        <v>21.76</v>
      </c>
      <c r="O8">
        <v>0.65</v>
      </c>
      <c r="Q8" s="42" t="s">
        <v>177</v>
      </c>
      <c r="R8" s="42">
        <v>16.59</v>
      </c>
      <c r="S8" s="42">
        <v>0.79</v>
      </c>
      <c r="T8" t="s">
        <v>177</v>
      </c>
      <c r="U8">
        <v>8.86</v>
      </c>
      <c r="V8" s="42">
        <v>0.54</v>
      </c>
    </row>
    <row r="9" spans="1:22" x14ac:dyDescent="0.25">
      <c r="B9" s="38" t="s">
        <v>181</v>
      </c>
      <c r="C9" s="38">
        <f>AVERAGE(C4:C6)</f>
        <v>1.7648277777777779</v>
      </c>
      <c r="D9" s="38">
        <f>AVERAGE(D4:D6)</f>
        <v>19.371950000000002</v>
      </c>
      <c r="E9" s="38"/>
      <c r="F9" s="38"/>
      <c r="G9" s="38"/>
      <c r="H9" s="38" t="s">
        <v>182</v>
      </c>
      <c r="I9" s="38">
        <f>N13+R13+U14</f>
        <v>8</v>
      </c>
      <c r="J9" s="38">
        <f>O13+S13+V14</f>
        <v>0.17</v>
      </c>
      <c r="K9" s="38">
        <f t="shared" si="0"/>
        <v>0.11899999999999999</v>
      </c>
      <c r="M9" t="s">
        <v>229</v>
      </c>
      <c r="N9">
        <v>0.23</v>
      </c>
      <c r="O9">
        <v>0.01</v>
      </c>
      <c r="Q9" s="42" t="s">
        <v>230</v>
      </c>
      <c r="R9" s="42">
        <v>0.79</v>
      </c>
      <c r="S9" s="42">
        <v>0.05</v>
      </c>
      <c r="T9" t="s">
        <v>230</v>
      </c>
      <c r="U9">
        <v>0.9</v>
      </c>
      <c r="V9" s="42">
        <v>7.0000000000000007E-2</v>
      </c>
    </row>
    <row r="10" spans="1:22" x14ac:dyDescent="0.25">
      <c r="B10" s="38" t="s">
        <v>183</v>
      </c>
      <c r="C10" s="38">
        <f>AVERAGE(C7:C8)</f>
        <v>1.6178916666666665</v>
      </c>
      <c r="D10" s="38">
        <f>AVERAGE(D7:D8)</f>
        <v>26.366999999999997</v>
      </c>
      <c r="E10" s="38"/>
      <c r="F10" s="38"/>
      <c r="G10" s="38"/>
      <c r="H10" s="38" t="s">
        <v>164</v>
      </c>
      <c r="I10" s="38">
        <f>N8+R8+U8</f>
        <v>47.21</v>
      </c>
      <c r="J10" s="38">
        <f>O8+S8+V8</f>
        <v>1.98</v>
      </c>
      <c r="K10" s="38">
        <f t="shared" si="0"/>
        <v>1.3859999999999999</v>
      </c>
      <c r="M10" t="s">
        <v>230</v>
      </c>
      <c r="N10">
        <v>0.26</v>
      </c>
      <c r="O10">
        <v>0.01</v>
      </c>
      <c r="Q10" s="42" t="s">
        <v>231</v>
      </c>
      <c r="R10" s="42">
        <v>0.24</v>
      </c>
      <c r="S10" s="42">
        <v>0.01</v>
      </c>
      <c r="T10" t="s">
        <v>231</v>
      </c>
      <c r="U10">
        <v>2.21</v>
      </c>
      <c r="V10" s="42">
        <v>0.11</v>
      </c>
    </row>
    <row r="11" spans="1:22" x14ac:dyDescent="0.25">
      <c r="B11" s="38"/>
      <c r="C11" s="38"/>
      <c r="D11" s="38"/>
      <c r="E11" s="38"/>
      <c r="F11" s="38"/>
      <c r="G11" s="38"/>
      <c r="H11" s="38" t="s">
        <v>184</v>
      </c>
      <c r="I11" s="38">
        <f>N9</f>
        <v>0.23</v>
      </c>
      <c r="J11" s="38">
        <f>O9</f>
        <v>0.01</v>
      </c>
      <c r="K11" s="38">
        <f t="shared" si="0"/>
        <v>6.9999999999999993E-3</v>
      </c>
      <c r="M11" t="s">
        <v>231</v>
      </c>
      <c r="N11">
        <v>0.41</v>
      </c>
      <c r="O11">
        <v>0.02</v>
      </c>
      <c r="Q11" s="42" t="s">
        <v>232</v>
      </c>
      <c r="R11" s="42">
        <v>0.41</v>
      </c>
      <c r="S11" s="42">
        <v>0.03</v>
      </c>
      <c r="T11" t="s">
        <v>232</v>
      </c>
      <c r="U11">
        <v>1.08</v>
      </c>
      <c r="V11" s="42">
        <v>0.09</v>
      </c>
    </row>
    <row r="12" spans="1:22" x14ac:dyDescent="0.25">
      <c r="B12" s="38"/>
      <c r="C12" s="38"/>
      <c r="D12" s="38"/>
      <c r="E12" s="38"/>
      <c r="F12" s="38"/>
      <c r="G12" s="38"/>
      <c r="H12" s="38" t="s">
        <v>185</v>
      </c>
      <c r="I12" s="38">
        <f>N11+R10+U10</f>
        <v>2.86</v>
      </c>
      <c r="J12" s="38">
        <f>O11+S10+V10</f>
        <v>0.14000000000000001</v>
      </c>
      <c r="K12" s="38">
        <f t="shared" si="0"/>
        <v>9.8000000000000004E-2</v>
      </c>
      <c r="M12" t="s">
        <v>232</v>
      </c>
      <c r="N12">
        <v>0.53</v>
      </c>
      <c r="O12">
        <v>0.03</v>
      </c>
      <c r="Q12" s="42" t="s">
        <v>178</v>
      </c>
      <c r="R12" s="42">
        <v>0.02</v>
      </c>
      <c r="S12" s="42">
        <v>0</v>
      </c>
      <c r="T12" t="s">
        <v>260</v>
      </c>
      <c r="U12">
        <v>0.04</v>
      </c>
      <c r="V12" s="42">
        <v>0</v>
      </c>
    </row>
    <row r="13" spans="1:22" x14ac:dyDescent="0.25">
      <c r="B13" s="38"/>
      <c r="C13" s="38"/>
      <c r="D13" s="38"/>
      <c r="E13" s="38"/>
      <c r="F13" s="38"/>
      <c r="G13" s="38"/>
      <c r="H13" s="38" t="s">
        <v>186</v>
      </c>
      <c r="I13" s="38">
        <f>N12+R11+U11</f>
        <v>2.02</v>
      </c>
      <c r="J13" s="38">
        <f>O12+S11+V11</f>
        <v>0.15</v>
      </c>
      <c r="K13" s="38">
        <f t="shared" si="0"/>
        <v>0.105</v>
      </c>
      <c r="M13" t="s">
        <v>179</v>
      </c>
      <c r="N13">
        <v>0.34</v>
      </c>
      <c r="O13">
        <v>0.01</v>
      </c>
      <c r="Q13" s="42" t="s">
        <v>179</v>
      </c>
      <c r="R13" s="42">
        <v>1.55</v>
      </c>
      <c r="S13" s="42">
        <v>0.03</v>
      </c>
      <c r="T13" t="s">
        <v>178</v>
      </c>
      <c r="U13">
        <v>8.34</v>
      </c>
      <c r="V13" s="42">
        <v>0.18</v>
      </c>
    </row>
    <row r="14" spans="1:22" x14ac:dyDescent="0.25">
      <c r="B14" s="38"/>
      <c r="C14" s="38"/>
      <c r="D14" s="38"/>
      <c r="E14" s="38"/>
      <c r="F14" s="38"/>
      <c r="G14" s="38"/>
      <c r="H14" s="38" t="s">
        <v>187</v>
      </c>
      <c r="I14" s="38">
        <f>U12</f>
        <v>0.04</v>
      </c>
      <c r="J14" s="38">
        <f>V12</f>
        <v>0</v>
      </c>
      <c r="K14" s="38">
        <f t="shared" si="0"/>
        <v>0</v>
      </c>
      <c r="Q14" s="42" t="s">
        <v>258</v>
      </c>
      <c r="R14" s="42">
        <v>1.71</v>
      </c>
      <c r="S14" s="42">
        <v>0.11</v>
      </c>
      <c r="T14" t="s">
        <v>179</v>
      </c>
      <c r="U14">
        <v>6.11</v>
      </c>
      <c r="V14" s="42">
        <v>0.13</v>
      </c>
    </row>
    <row r="15" spans="1:22" x14ac:dyDescent="0.25">
      <c r="B15" s="38"/>
      <c r="C15" s="38"/>
      <c r="D15" s="38"/>
      <c r="E15" s="38"/>
      <c r="F15" s="38"/>
      <c r="G15" s="38"/>
      <c r="H15" s="38" t="s">
        <v>188</v>
      </c>
      <c r="I15" s="38">
        <f>R14+U15</f>
        <v>13.48</v>
      </c>
      <c r="J15" s="38">
        <f>S14+V15</f>
        <v>0.9</v>
      </c>
      <c r="K15" s="38">
        <f t="shared" si="0"/>
        <v>0.63</v>
      </c>
      <c r="Q15" s="42" t="s">
        <v>259</v>
      </c>
      <c r="R15" s="42">
        <v>0.02</v>
      </c>
      <c r="S15" s="42">
        <v>0</v>
      </c>
      <c r="T15" t="s">
        <v>258</v>
      </c>
      <c r="U15">
        <v>11.77</v>
      </c>
      <c r="V15" s="42">
        <v>0.79</v>
      </c>
    </row>
    <row r="16" spans="1:22" x14ac:dyDescent="0.25">
      <c r="B16" s="38"/>
      <c r="C16" s="38"/>
      <c r="D16" s="38"/>
      <c r="E16" s="38"/>
      <c r="F16" s="38"/>
      <c r="G16" s="38"/>
      <c r="H16" s="38" t="s">
        <v>189</v>
      </c>
      <c r="I16" s="38">
        <f>R15+U16</f>
        <v>0.68</v>
      </c>
      <c r="J16" s="38">
        <f>S15+V16</f>
        <v>0.04</v>
      </c>
      <c r="K16" s="38">
        <f t="shared" si="0"/>
        <v>2.7999999999999997E-2</v>
      </c>
      <c r="T16" t="s">
        <v>259</v>
      </c>
      <c r="U16">
        <v>0.66</v>
      </c>
      <c r="V16" s="42">
        <v>0.04</v>
      </c>
    </row>
    <row r="17" spans="1:22" x14ac:dyDescent="0.25">
      <c r="B17" s="38"/>
      <c r="C17" s="38"/>
      <c r="D17" s="38"/>
      <c r="E17" s="38"/>
      <c r="F17" s="38"/>
      <c r="G17" s="38"/>
      <c r="H17" s="38" t="s">
        <v>190</v>
      </c>
      <c r="I17" s="38">
        <f>U17</f>
        <v>1.95</v>
      </c>
      <c r="J17" s="38">
        <f>V17</f>
        <v>0.09</v>
      </c>
      <c r="K17" s="38">
        <f t="shared" si="0"/>
        <v>6.3E-2</v>
      </c>
      <c r="T17" t="s">
        <v>261</v>
      </c>
      <c r="U17">
        <v>1.95</v>
      </c>
      <c r="V17" s="42">
        <v>0.09</v>
      </c>
    </row>
    <row r="18" spans="1:22" x14ac:dyDescent="0.25"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22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22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1" spans="1:22" x14ac:dyDescent="0.25">
      <c r="A21" s="36" t="s">
        <v>191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22" x14ac:dyDescent="0.25">
      <c r="B22" s="38"/>
      <c r="C22" s="45" t="s">
        <v>174</v>
      </c>
      <c r="D22" s="45"/>
      <c r="E22" s="38"/>
      <c r="F22" s="38"/>
      <c r="G22" s="38"/>
      <c r="H22" s="38"/>
      <c r="I22" s="38"/>
      <c r="J22" s="38"/>
      <c r="K22" s="38"/>
    </row>
    <row r="23" spans="1:22" x14ac:dyDescent="0.25">
      <c r="A23" s="37"/>
      <c r="B23" s="40" t="s">
        <v>171</v>
      </c>
      <c r="C23" s="40" t="s">
        <v>166</v>
      </c>
      <c r="D23" s="40" t="s">
        <v>172</v>
      </c>
      <c r="E23" s="38"/>
      <c r="F23" s="38"/>
      <c r="G23" s="38"/>
      <c r="H23" s="38"/>
      <c r="I23" s="38"/>
      <c r="J23" s="38"/>
      <c r="K23" s="38"/>
    </row>
    <row r="24" spans="1:22" x14ac:dyDescent="0.25">
      <c r="B24" s="38" t="s">
        <v>173</v>
      </c>
      <c r="C24" s="38">
        <v>67.98</v>
      </c>
      <c r="D24" s="38">
        <v>1.59</v>
      </c>
      <c r="E24" s="38"/>
      <c r="F24" s="38"/>
      <c r="G24" s="38"/>
      <c r="H24" s="38"/>
      <c r="I24" s="38"/>
      <c r="J24" s="38"/>
      <c r="K24" s="38"/>
    </row>
    <row r="25" spans="1:22" x14ac:dyDescent="0.25">
      <c r="B25" s="38" t="s">
        <v>175</v>
      </c>
      <c r="C25" s="38">
        <v>64.5</v>
      </c>
      <c r="D25" s="38">
        <v>1.04</v>
      </c>
      <c r="E25" s="38"/>
      <c r="F25" s="38"/>
      <c r="G25" s="38"/>
      <c r="H25" s="38"/>
      <c r="I25" s="38"/>
      <c r="J25" s="38"/>
      <c r="K25" s="38"/>
    </row>
    <row r="26" spans="1:22" x14ac:dyDescent="0.25">
      <c r="B26" s="38" t="s">
        <v>177</v>
      </c>
      <c r="C26" s="38">
        <v>47.2</v>
      </c>
      <c r="D26" s="38">
        <v>0.53</v>
      </c>
      <c r="E26" s="38"/>
      <c r="F26" s="38"/>
      <c r="G26" s="38"/>
      <c r="H26" s="38"/>
      <c r="I26" s="38"/>
      <c r="J26" s="38"/>
      <c r="K26" s="38"/>
    </row>
    <row r="27" spans="1:22" x14ac:dyDescent="0.25">
      <c r="B27" s="38" t="s">
        <v>178</v>
      </c>
      <c r="C27" s="38">
        <v>1.24</v>
      </c>
      <c r="D27" s="38">
        <v>0.02</v>
      </c>
      <c r="E27" s="38"/>
      <c r="F27" s="38"/>
      <c r="G27" s="38"/>
      <c r="H27" s="38"/>
      <c r="I27" s="38"/>
      <c r="J27" s="38"/>
      <c r="K27" s="38"/>
    </row>
    <row r="28" spans="1:22" x14ac:dyDescent="0.25">
      <c r="B28" s="38" t="s">
        <v>179</v>
      </c>
      <c r="C28" s="38">
        <v>1.7</v>
      </c>
      <c r="D28" s="38">
        <v>0.03</v>
      </c>
      <c r="E28" s="38"/>
      <c r="F28" s="38"/>
      <c r="G28" s="38"/>
      <c r="H28" s="38"/>
      <c r="I28" s="38"/>
      <c r="J28" s="38"/>
      <c r="K28" s="38"/>
    </row>
    <row r="29" spans="1:22" x14ac:dyDescent="0.25">
      <c r="B29" s="38" t="s">
        <v>181</v>
      </c>
      <c r="C29" s="38">
        <f>SUM(I11:I17)</f>
        <v>21.259999999999998</v>
      </c>
      <c r="D29" s="38">
        <f>SUM(J11:J17)</f>
        <v>1.3300000000000003</v>
      </c>
      <c r="E29" s="38"/>
      <c r="F29" s="38"/>
      <c r="G29" s="38"/>
      <c r="H29" s="38"/>
      <c r="I29" s="38"/>
      <c r="J29" s="38"/>
      <c r="K29" s="38"/>
    </row>
    <row r="30" spans="1:22" x14ac:dyDescent="0.25">
      <c r="B30" s="38" t="s">
        <v>183</v>
      </c>
      <c r="C30" s="38">
        <f>I18</f>
        <v>0</v>
      </c>
      <c r="D30" s="38">
        <f>J18</f>
        <v>0</v>
      </c>
      <c r="E30" s="38"/>
      <c r="F30" s="38"/>
      <c r="G30" s="38"/>
      <c r="H30" s="38"/>
      <c r="I30" s="38"/>
      <c r="J30" s="38"/>
      <c r="K30" s="38"/>
    </row>
    <row r="31" spans="1:22" x14ac:dyDescent="0.25"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22" x14ac:dyDescent="0.25">
      <c r="A32" s="36" t="s">
        <v>226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1:13" x14ac:dyDescent="0.25">
      <c r="A33" s="37" t="s">
        <v>166</v>
      </c>
      <c r="B33" s="38"/>
      <c r="C33" s="38"/>
      <c r="D33" s="38"/>
      <c r="E33" s="38"/>
      <c r="F33" s="38"/>
      <c r="G33" s="40" t="s">
        <v>172</v>
      </c>
      <c r="H33" s="38"/>
      <c r="I33" s="38"/>
      <c r="J33" s="38"/>
      <c r="K33" s="38"/>
    </row>
    <row r="34" spans="1:13" x14ac:dyDescent="0.25">
      <c r="B34" s="38" t="s">
        <v>192</v>
      </c>
      <c r="C34" s="38" t="s">
        <v>193</v>
      </c>
      <c r="D34" s="38" t="s">
        <v>194</v>
      </c>
      <c r="E34" s="38" t="s">
        <v>195</v>
      </c>
      <c r="F34" s="38"/>
      <c r="G34" s="38"/>
      <c r="H34" s="38" t="s">
        <v>192</v>
      </c>
      <c r="I34" s="38" t="s">
        <v>193</v>
      </c>
      <c r="J34" s="38" t="s">
        <v>194</v>
      </c>
      <c r="K34" s="38" t="s">
        <v>195</v>
      </c>
    </row>
    <row r="35" spans="1:13" x14ac:dyDescent="0.25">
      <c r="A35" t="s">
        <v>163</v>
      </c>
      <c r="B35" s="38">
        <f>C4</f>
        <v>1.7295666666666669</v>
      </c>
      <c r="C35" s="38">
        <v>1.7295666666666669</v>
      </c>
      <c r="D35" s="38">
        <f>C35*C24</f>
        <v>117.57594200000003</v>
      </c>
      <c r="E35" s="38">
        <f>D35/1000</f>
        <v>0.11757594200000003</v>
      </c>
      <c r="F35" s="38"/>
      <c r="G35" s="38" t="s">
        <v>163</v>
      </c>
      <c r="H35" s="38">
        <f>D4</f>
        <v>22.668816666666668</v>
      </c>
      <c r="I35" s="38">
        <v>22.668816666666668</v>
      </c>
      <c r="J35" s="38">
        <f>I35*D24</f>
        <v>36.043418500000001</v>
      </c>
      <c r="K35" s="38">
        <f>J35/1000</f>
        <v>3.60434185E-2</v>
      </c>
    </row>
    <row r="36" spans="1:13" x14ac:dyDescent="0.25">
      <c r="A36" t="s">
        <v>165</v>
      </c>
      <c r="B36" s="38">
        <f>C5</f>
        <v>0.81389999999999996</v>
      </c>
      <c r="C36" s="38">
        <v>0.81389999999999996</v>
      </c>
      <c r="D36" s="38">
        <f>C36*C25</f>
        <v>52.496549999999999</v>
      </c>
      <c r="E36" s="38">
        <f t="shared" ref="E36:E38" si="1">D36/1000</f>
        <v>5.2496549999999996E-2</v>
      </c>
      <c r="F36" s="38"/>
      <c r="G36" s="38" t="s">
        <v>165</v>
      </c>
      <c r="H36" s="38">
        <f>D5</f>
        <v>17.978716666666667</v>
      </c>
      <c r="I36" s="38">
        <v>17.978716666666667</v>
      </c>
      <c r="J36" s="38">
        <f>I36*D25</f>
        <v>18.697865333333333</v>
      </c>
      <c r="K36" s="38">
        <f t="shared" ref="K36:K39" si="2">J36/1000</f>
        <v>1.8697865333333334E-2</v>
      </c>
    </row>
    <row r="37" spans="1:13" x14ac:dyDescent="0.25">
      <c r="A37" t="s">
        <v>164</v>
      </c>
      <c r="B37" s="38">
        <f>C6</f>
        <v>2.7510166666666667</v>
      </c>
      <c r="C37" s="38">
        <v>2.7510166666666667</v>
      </c>
      <c r="D37" s="38">
        <f>C37*C26</f>
        <v>129.84798666666669</v>
      </c>
      <c r="E37" s="38">
        <f t="shared" si="1"/>
        <v>0.12984798666666669</v>
      </c>
      <c r="F37" s="38"/>
      <c r="G37" s="38" t="s">
        <v>164</v>
      </c>
      <c r="H37" s="38">
        <f>D6</f>
        <v>17.468316666666666</v>
      </c>
      <c r="I37" s="38">
        <v>17.468316666666666</v>
      </c>
      <c r="J37" s="38">
        <f>I37*D26</f>
        <v>9.2582078333333335</v>
      </c>
      <c r="K37" s="38">
        <f t="shared" si="2"/>
        <v>9.2582078333333338E-3</v>
      </c>
    </row>
    <row r="38" spans="1:13" x14ac:dyDescent="0.25">
      <c r="A38" t="s">
        <v>180</v>
      </c>
      <c r="B38" s="38">
        <f>C7</f>
        <v>1.2946833333333334</v>
      </c>
      <c r="C38" s="38">
        <v>1.2946833333333334</v>
      </c>
      <c r="D38" s="38">
        <f>C38*C27</f>
        <v>1.6054073333333334</v>
      </c>
      <c r="E38" s="38">
        <f t="shared" si="1"/>
        <v>1.6054073333333335E-3</v>
      </c>
      <c r="F38" s="38"/>
      <c r="G38" s="38" t="s">
        <v>180</v>
      </c>
      <c r="H38" s="38">
        <f>D7</f>
        <v>33.213366666666666</v>
      </c>
      <c r="I38" s="38">
        <v>33.213366666666666</v>
      </c>
      <c r="J38" s="38">
        <f>I38*D27</f>
        <v>0.66426733333333332</v>
      </c>
      <c r="K38" s="38">
        <f t="shared" si="2"/>
        <v>6.6426733333333334E-4</v>
      </c>
    </row>
    <row r="39" spans="1:13" x14ac:dyDescent="0.25">
      <c r="A39" t="s">
        <v>182</v>
      </c>
      <c r="B39" s="38">
        <f>C8</f>
        <v>1.9410999999999998</v>
      </c>
      <c r="C39" s="38">
        <v>1.9410999999999998</v>
      </c>
      <c r="D39" s="38">
        <f>C39*C28</f>
        <v>3.2998699999999994</v>
      </c>
      <c r="E39" s="38">
        <f>D39/1000</f>
        <v>3.2998699999999995E-3</v>
      </c>
      <c r="F39" s="38"/>
      <c r="G39" s="38" t="s">
        <v>182</v>
      </c>
      <c r="H39" s="38">
        <f>D8</f>
        <v>19.520633333333333</v>
      </c>
      <c r="I39" s="38">
        <v>19.520633333333333</v>
      </c>
      <c r="J39" s="38">
        <f>I39*D28</f>
        <v>0.585619</v>
      </c>
      <c r="K39" s="38">
        <f t="shared" si="2"/>
        <v>5.85619E-4</v>
      </c>
    </row>
    <row r="40" spans="1:13" x14ac:dyDescent="0.25"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3" x14ac:dyDescent="0.25">
      <c r="A41" t="s">
        <v>196</v>
      </c>
      <c r="B41" s="38">
        <v>1.7648277777777779</v>
      </c>
      <c r="C41" s="38">
        <v>1.7648277777777779</v>
      </c>
      <c r="D41" s="38">
        <f>C41*C29</f>
        <v>37.520238555555551</v>
      </c>
      <c r="E41" s="38">
        <f>D41/1000</f>
        <v>3.752023855555555E-2</v>
      </c>
      <c r="F41" s="38"/>
      <c r="G41" s="38" t="s">
        <v>196</v>
      </c>
      <c r="H41" s="38">
        <v>19.371950000000002</v>
      </c>
      <c r="I41" s="38">
        <v>19.371950000000002</v>
      </c>
      <c r="J41" s="38">
        <f>I41*D29</f>
        <v>25.764693500000007</v>
      </c>
      <c r="K41" s="38">
        <f>J41/1000</f>
        <v>2.5764693500000008E-2</v>
      </c>
    </row>
    <row r="42" spans="1:13" x14ac:dyDescent="0.25">
      <c r="A42" t="s">
        <v>197</v>
      </c>
      <c r="B42" s="38">
        <v>1.6178916666666665</v>
      </c>
      <c r="C42" s="38">
        <v>1.6178916666666665</v>
      </c>
      <c r="D42" s="38">
        <f>C42*C30</f>
        <v>0</v>
      </c>
      <c r="E42" s="38">
        <f>D42/1000</f>
        <v>0</v>
      </c>
      <c r="F42" s="38"/>
      <c r="G42" s="38" t="s">
        <v>197</v>
      </c>
      <c r="H42" s="38">
        <v>26.366999999999997</v>
      </c>
      <c r="I42" s="38">
        <v>26.366999999999997</v>
      </c>
      <c r="J42" s="38">
        <f>I42*D30</f>
        <v>0</v>
      </c>
      <c r="K42" s="38">
        <f>J42/1000</f>
        <v>0</v>
      </c>
    </row>
    <row r="43" spans="1:13" x14ac:dyDescent="0.25">
      <c r="B43" s="38"/>
      <c r="C43" s="38"/>
      <c r="D43" s="38"/>
      <c r="E43" s="38"/>
      <c r="F43" s="38"/>
      <c r="G43" s="38"/>
      <c r="H43" s="38"/>
      <c r="I43" s="38"/>
      <c r="J43" s="38"/>
      <c r="K43" s="38"/>
      <c r="M43" t="s">
        <v>233</v>
      </c>
    </row>
    <row r="44" spans="1:13" x14ac:dyDescent="0.25">
      <c r="A44" t="s">
        <v>198</v>
      </c>
      <c r="B44" s="38"/>
      <c r="C44" s="38"/>
      <c r="D44" s="38"/>
      <c r="E44" s="38">
        <f>E41+E35+E36+E37</f>
        <v>0.33744071722222224</v>
      </c>
      <c r="F44" s="38"/>
      <c r="G44" s="38" t="s">
        <v>198</v>
      </c>
      <c r="H44" s="38"/>
      <c r="I44" s="38"/>
      <c r="J44" s="38"/>
      <c r="K44" s="38">
        <f>K41+K35+K36+K37</f>
        <v>8.9764185166666677E-2</v>
      </c>
    </row>
    <row r="45" spans="1:13" x14ac:dyDescent="0.25">
      <c r="A45" t="s">
        <v>199</v>
      </c>
      <c r="B45" s="38"/>
      <c r="C45" s="38"/>
      <c r="D45" s="38"/>
      <c r="E45" s="38">
        <f>E38+E39+E42</f>
        <v>4.9052773333333327E-3</v>
      </c>
      <c r="F45" s="38"/>
      <c r="G45" s="38" t="s">
        <v>199</v>
      </c>
      <c r="H45" s="38"/>
      <c r="I45" s="38"/>
      <c r="J45" s="38"/>
      <c r="K45" s="38">
        <f>K38+K39+K42</f>
        <v>1.2498863333333333E-3</v>
      </c>
    </row>
    <row r="46" spans="1:13" x14ac:dyDescent="0.25">
      <c r="A46" t="s">
        <v>200</v>
      </c>
      <c r="B46" s="38"/>
      <c r="C46" s="38"/>
      <c r="D46" s="38"/>
      <c r="E46" s="41">
        <f>SUM(E44:E45)</f>
        <v>0.34234599455555559</v>
      </c>
      <c r="F46" s="38"/>
      <c r="G46" s="38" t="s">
        <v>200</v>
      </c>
      <c r="H46" s="38"/>
      <c r="I46" s="38"/>
      <c r="J46" s="38"/>
      <c r="K46" s="41">
        <f>SUM(K44:K45)</f>
        <v>9.1014071500000016E-2</v>
      </c>
      <c r="M46" t="s">
        <v>234</v>
      </c>
    </row>
    <row r="47" spans="1:13" x14ac:dyDescent="0.25">
      <c r="B47" s="38"/>
      <c r="C47" s="38"/>
      <c r="D47" s="38"/>
      <c r="E47" s="38"/>
      <c r="F47" s="38"/>
      <c r="G47" s="38"/>
      <c r="H47" s="38"/>
      <c r="I47" s="38"/>
      <c r="J47" s="38"/>
      <c r="K47" s="38"/>
      <c r="M47" t="s">
        <v>235</v>
      </c>
    </row>
    <row r="48" spans="1:13" x14ac:dyDescent="0.25">
      <c r="A48" s="36" t="s">
        <v>227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M48" t="s">
        <v>236</v>
      </c>
    </row>
    <row r="49" spans="1:33" x14ac:dyDescent="0.25">
      <c r="A49" s="37" t="s">
        <v>166</v>
      </c>
      <c r="B49" s="38"/>
      <c r="C49" s="38"/>
      <c r="D49" s="38"/>
      <c r="E49" s="38"/>
      <c r="F49" s="38"/>
      <c r="G49" s="40" t="s">
        <v>172</v>
      </c>
      <c r="H49" s="38"/>
      <c r="I49" s="38"/>
      <c r="J49" s="38"/>
      <c r="K49" s="38"/>
    </row>
    <row r="50" spans="1:33" x14ac:dyDescent="0.25">
      <c r="B50" s="38" t="s">
        <v>192</v>
      </c>
      <c r="C50" s="38" t="s">
        <v>193</v>
      </c>
      <c r="D50" s="38" t="s">
        <v>194</v>
      </c>
      <c r="E50" s="38" t="s">
        <v>195</v>
      </c>
      <c r="F50" s="38"/>
      <c r="G50" s="38"/>
      <c r="H50" s="38" t="s">
        <v>192</v>
      </c>
      <c r="I50" s="38" t="s">
        <v>193</v>
      </c>
      <c r="J50" s="38" t="s">
        <v>194</v>
      </c>
      <c r="K50" s="38" t="s">
        <v>195</v>
      </c>
      <c r="M50" t="s">
        <v>237</v>
      </c>
    </row>
    <row r="51" spans="1:33" x14ac:dyDescent="0.25">
      <c r="A51" t="s">
        <v>163</v>
      </c>
      <c r="B51" s="38">
        <v>0.30370802499184002</v>
      </c>
      <c r="C51" s="38">
        <v>0.30370802499184002</v>
      </c>
      <c r="D51" s="38">
        <f>C51*C24</f>
        <v>20.646071538945286</v>
      </c>
      <c r="E51" s="38">
        <f>D51/1000</f>
        <v>2.0646071538945286E-2</v>
      </c>
      <c r="F51" s="38"/>
      <c r="G51" s="38" t="s">
        <v>163</v>
      </c>
      <c r="H51" s="38">
        <v>1.5529098346151353</v>
      </c>
      <c r="I51" s="38">
        <v>1.5529098346151353</v>
      </c>
      <c r="J51" s="38">
        <f>I51*D24</f>
        <v>2.4691266370380651</v>
      </c>
      <c r="K51" s="38">
        <f>J51/1000</f>
        <v>2.469126637038065E-3</v>
      </c>
    </row>
    <row r="52" spans="1:33" x14ac:dyDescent="0.25">
      <c r="A52" t="s">
        <v>165</v>
      </c>
      <c r="B52" s="38">
        <v>0.31466983225808837</v>
      </c>
      <c r="C52" s="38">
        <v>0.31466983225808837</v>
      </c>
      <c r="D52" s="38">
        <f t="shared" ref="D52:D55" si="3">C52*C25</f>
        <v>20.296204180646701</v>
      </c>
      <c r="E52" s="38">
        <f t="shared" ref="E52:E58" si="4">D52/1000</f>
        <v>2.0296204180646701E-2</v>
      </c>
      <c r="F52" s="38"/>
      <c r="G52" s="38" t="s">
        <v>165</v>
      </c>
      <c r="H52" s="38">
        <v>1.4827252117675502</v>
      </c>
      <c r="I52" s="38">
        <v>1.4827252117675502</v>
      </c>
      <c r="J52" s="38">
        <f t="shared" ref="J52:J55" si="5">I52*D25</f>
        <v>1.5420342202382522</v>
      </c>
      <c r="K52" s="38">
        <f t="shared" ref="K52:K58" si="6">J52/1000</f>
        <v>1.5420342202382522E-3</v>
      </c>
      <c r="M52" t="s">
        <v>238</v>
      </c>
      <c r="N52" t="s">
        <v>239</v>
      </c>
      <c r="O52" t="s">
        <v>240</v>
      </c>
      <c r="P52" t="s">
        <v>241</v>
      </c>
      <c r="Q52" t="s">
        <v>242</v>
      </c>
      <c r="R52" t="s">
        <v>243</v>
      </c>
      <c r="S52" t="s">
        <v>244</v>
      </c>
      <c r="T52" t="s">
        <v>245</v>
      </c>
      <c r="U52" t="s">
        <v>246</v>
      </c>
      <c r="V52" t="s">
        <v>247</v>
      </c>
      <c r="W52" t="s">
        <v>248</v>
      </c>
      <c r="X52" t="s">
        <v>249</v>
      </c>
      <c r="Y52" t="s">
        <v>250</v>
      </c>
      <c r="Z52" t="s">
        <v>251</v>
      </c>
      <c r="AA52" t="s">
        <v>252</v>
      </c>
      <c r="AB52" t="s">
        <v>253</v>
      </c>
      <c r="AC52" t="s">
        <v>254</v>
      </c>
      <c r="AD52" t="s">
        <v>255</v>
      </c>
      <c r="AE52" t="s">
        <v>256</v>
      </c>
      <c r="AF52" t="s">
        <v>254</v>
      </c>
      <c r="AG52">
        <v>3993</v>
      </c>
    </row>
    <row r="53" spans="1:33" x14ac:dyDescent="0.25">
      <c r="A53" t="s">
        <v>164</v>
      </c>
      <c r="B53" s="38">
        <v>0.47098461522408275</v>
      </c>
      <c r="C53" s="38">
        <v>0.47098461522408275</v>
      </c>
      <c r="D53" s="38">
        <f t="shared" si="3"/>
        <v>22.230473838576707</v>
      </c>
      <c r="E53" s="38">
        <f t="shared" si="4"/>
        <v>2.2230473838576705E-2</v>
      </c>
      <c r="F53" s="38"/>
      <c r="G53" s="38" t="s">
        <v>164</v>
      </c>
      <c r="H53" s="38">
        <v>0.29922085256730618</v>
      </c>
      <c r="I53" s="38">
        <v>0.29922085256730618</v>
      </c>
      <c r="J53" s="38">
        <f t="shared" si="5"/>
        <v>0.15858705186067229</v>
      </c>
      <c r="K53" s="38">
        <f t="shared" si="6"/>
        <v>1.585870518606723E-4</v>
      </c>
    </row>
    <row r="54" spans="1:33" x14ac:dyDescent="0.25">
      <c r="A54" t="s">
        <v>180</v>
      </c>
      <c r="B54" s="38">
        <v>0.13049075424889131</v>
      </c>
      <c r="C54" s="38">
        <v>0.13049075424889131</v>
      </c>
      <c r="D54" s="38">
        <f t="shared" si="3"/>
        <v>0.16180853526862524</v>
      </c>
      <c r="E54" s="38">
        <f t="shared" si="4"/>
        <v>1.6180853526862523E-4</v>
      </c>
      <c r="F54" s="38"/>
      <c r="G54" s="38" t="s">
        <v>180</v>
      </c>
      <c r="H54" s="38">
        <v>3.4494929064928597</v>
      </c>
      <c r="I54" s="38">
        <v>3.4494929064928597</v>
      </c>
      <c r="J54" s="38">
        <f t="shared" si="5"/>
        <v>6.8989858129857196E-2</v>
      </c>
      <c r="K54" s="38">
        <f t="shared" si="6"/>
        <v>6.8989858129857198E-5</v>
      </c>
      <c r="M54" t="s">
        <v>257</v>
      </c>
    </row>
    <row r="55" spans="1:33" x14ac:dyDescent="0.25">
      <c r="A55" t="s">
        <v>182</v>
      </c>
      <c r="B55" s="38">
        <v>7.8314148359878627E-2</v>
      </c>
      <c r="C55" s="38">
        <v>7.8314148359878627E-2</v>
      </c>
      <c r="D55" s="38">
        <f t="shared" si="3"/>
        <v>0.13313405221179367</v>
      </c>
      <c r="E55" s="38">
        <f t="shared" si="4"/>
        <v>1.3313405221179368E-4</v>
      </c>
      <c r="F55" s="38"/>
      <c r="G55" s="38" t="s">
        <v>182</v>
      </c>
      <c r="H55" s="38">
        <v>2.1531499042746236</v>
      </c>
      <c r="I55" s="38">
        <v>2.1531499042746236</v>
      </c>
      <c r="J55" s="38">
        <f t="shared" si="5"/>
        <v>6.4594497128238712E-2</v>
      </c>
      <c r="K55" s="38">
        <f t="shared" si="6"/>
        <v>6.4594497128238706E-5</v>
      </c>
    </row>
    <row r="56" spans="1:33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</row>
    <row r="57" spans="1:33" x14ac:dyDescent="0.25">
      <c r="A57" t="s">
        <v>196</v>
      </c>
      <c r="B57" s="38">
        <v>0.55947527634890071</v>
      </c>
      <c r="C57" s="38">
        <v>0.55947527634890071</v>
      </c>
      <c r="D57" s="38">
        <f>C57*C29</f>
        <v>11.894444375177628</v>
      </c>
      <c r="E57" s="38">
        <f t="shared" si="4"/>
        <v>1.1894444375177627E-2</v>
      </c>
      <c r="F57" s="38"/>
      <c r="G57" s="38" t="s">
        <v>196</v>
      </c>
      <c r="H57" s="38">
        <v>1.6550049751519669</v>
      </c>
      <c r="I57" s="38">
        <v>1.6550049751519669</v>
      </c>
      <c r="J57" s="38">
        <f>I57*D29</f>
        <v>2.2011566169521166</v>
      </c>
      <c r="K57" s="38">
        <f t="shared" si="6"/>
        <v>2.2011566169521167E-3</v>
      </c>
    </row>
    <row r="58" spans="1:33" x14ac:dyDescent="0.25">
      <c r="A58" t="s">
        <v>197</v>
      </c>
      <c r="B58" s="38">
        <v>0.32320833333333382</v>
      </c>
      <c r="C58" s="38">
        <v>0.32320833333333382</v>
      </c>
      <c r="D58" s="38">
        <f>C58*C30</f>
        <v>0</v>
      </c>
      <c r="E58" s="38">
        <f t="shared" si="4"/>
        <v>0</v>
      </c>
      <c r="F58" s="38"/>
      <c r="G58" s="38" t="s">
        <v>197</v>
      </c>
      <c r="H58" s="38">
        <v>6.8463666666666763</v>
      </c>
      <c r="I58" s="38">
        <v>6.8463666666666763</v>
      </c>
      <c r="J58" s="38">
        <f>I58*D30</f>
        <v>0</v>
      </c>
      <c r="K58" s="38">
        <f t="shared" si="6"/>
        <v>0</v>
      </c>
    </row>
    <row r="62" spans="1:33" x14ac:dyDescent="0.25">
      <c r="E62" s="36"/>
      <c r="K62" s="36"/>
    </row>
  </sheetData>
  <mergeCells count="3">
    <mergeCell ref="C2:D2"/>
    <mergeCell ref="I4:J4"/>
    <mergeCell ref="C22:D2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8"/>
  <sheetViews>
    <sheetView workbookViewId="0">
      <selection activeCell="G28" sqref="G28"/>
    </sheetView>
  </sheetViews>
  <sheetFormatPr defaultRowHeight="15" x14ac:dyDescent="0.25"/>
  <cols>
    <col min="1" max="1" width="18.7109375" customWidth="1"/>
    <col min="8" max="8" width="22.85546875" customWidth="1"/>
    <col min="9" max="9" width="20.7109375" customWidth="1"/>
    <col min="10" max="10" width="11.140625" customWidth="1"/>
  </cols>
  <sheetData>
    <row r="1" spans="1:7" x14ac:dyDescent="0.25">
      <c r="B1" t="s">
        <v>82</v>
      </c>
      <c r="C1" t="s">
        <v>2</v>
      </c>
      <c r="D1" t="s">
        <v>3</v>
      </c>
      <c r="E1" t="s">
        <v>88</v>
      </c>
      <c r="F1" t="s">
        <v>201</v>
      </c>
      <c r="G1" t="s">
        <v>202</v>
      </c>
    </row>
    <row r="2" spans="1:7" x14ac:dyDescent="0.25">
      <c r="A2" t="s">
        <v>203</v>
      </c>
      <c r="B2">
        <v>9.9500000000000005E-2</v>
      </c>
      <c r="C2">
        <v>2.3E-3</v>
      </c>
      <c r="D2">
        <v>2.52E-2</v>
      </c>
      <c r="E2">
        <v>0.25319999999999998</v>
      </c>
      <c r="F2">
        <f>AVERAGE(E2:E4)</f>
        <v>0.24026666666666666</v>
      </c>
      <c r="G2">
        <f>STDEVA(E2:E4)/SQRT(3)</f>
        <v>6.4831405284099001E-3</v>
      </c>
    </row>
    <row r="3" spans="1:7" x14ac:dyDescent="0.25">
      <c r="A3" t="s">
        <v>203</v>
      </c>
      <c r="B3">
        <v>9.9199999999999997E-2</v>
      </c>
      <c r="C3">
        <v>2.2000000000000001E-3</v>
      </c>
      <c r="D3">
        <v>2.3099999999999999E-2</v>
      </c>
      <c r="E3">
        <v>0.23300000000000001</v>
      </c>
    </row>
    <row r="4" spans="1:7" x14ac:dyDescent="0.25">
      <c r="A4" t="s">
        <v>203</v>
      </c>
      <c r="B4">
        <v>9.8500000000000004E-2</v>
      </c>
      <c r="C4">
        <v>2.2000000000000001E-3</v>
      </c>
      <c r="D4">
        <v>2.3099999999999999E-2</v>
      </c>
      <c r="E4">
        <v>0.2346</v>
      </c>
    </row>
    <row r="5" spans="1:7" x14ac:dyDescent="0.25">
      <c r="A5" t="s">
        <v>204</v>
      </c>
      <c r="B5">
        <v>9.2600000000000002E-2</v>
      </c>
      <c r="C5">
        <v>2.3E-3</v>
      </c>
      <c r="D5">
        <v>2.52E-2</v>
      </c>
      <c r="E5">
        <v>0.27210000000000001</v>
      </c>
      <c r="F5">
        <f>AVERAGE(E5:E7)</f>
        <v>0.26036666666666669</v>
      </c>
      <c r="G5">
        <f>STDEVA(E5:E7)/SQRT(3)</f>
        <v>9.6175765023096063E-3</v>
      </c>
    </row>
    <row r="6" spans="1:7" x14ac:dyDescent="0.25">
      <c r="A6" t="s">
        <v>204</v>
      </c>
      <c r="B6">
        <v>9.4100000000000003E-2</v>
      </c>
      <c r="C6">
        <v>2.3E-3</v>
      </c>
      <c r="D6">
        <v>2.52E-2</v>
      </c>
      <c r="E6">
        <v>0.26769999999999999</v>
      </c>
    </row>
    <row r="7" spans="1:7" x14ac:dyDescent="0.25">
      <c r="A7" t="s">
        <v>204</v>
      </c>
      <c r="B7">
        <v>9.5799999999999996E-2</v>
      </c>
      <c r="C7">
        <v>2.2000000000000001E-3</v>
      </c>
      <c r="D7">
        <v>2.3099999999999999E-2</v>
      </c>
      <c r="E7">
        <v>0.24129999999999999</v>
      </c>
    </row>
    <row r="8" spans="1:7" x14ac:dyDescent="0.25">
      <c r="A8" t="s">
        <v>207</v>
      </c>
      <c r="B8">
        <v>9.0200000000000002E-2</v>
      </c>
      <c r="C8">
        <v>2.8999999999999998E-3</v>
      </c>
      <c r="D8">
        <v>3.7699999999999997E-2</v>
      </c>
      <c r="E8">
        <v>0.41789999999999999</v>
      </c>
      <c r="F8">
        <f>AVERAGE(E8:E10)</f>
        <v>0.39276666666666671</v>
      </c>
      <c r="G8">
        <f>STDEVA(E8:E10)/SQRT(3)</f>
        <v>2.0980731901225728E-2</v>
      </c>
    </row>
    <row r="9" spans="1:7" x14ac:dyDescent="0.25">
      <c r="A9" t="s">
        <v>207</v>
      </c>
      <c r="B9">
        <v>9.5500000000000002E-2</v>
      </c>
      <c r="C9">
        <v>2.7000000000000001E-3</v>
      </c>
      <c r="D9">
        <v>3.3500000000000002E-2</v>
      </c>
      <c r="E9">
        <v>0.35110000000000002</v>
      </c>
    </row>
    <row r="10" spans="1:7" x14ac:dyDescent="0.25">
      <c r="A10" t="s">
        <v>207</v>
      </c>
      <c r="B10">
        <v>9.2100000000000001E-2</v>
      </c>
      <c r="C10">
        <v>2.8999999999999998E-3</v>
      </c>
      <c r="D10">
        <v>3.7699999999999997E-2</v>
      </c>
      <c r="E10">
        <v>0.4093</v>
      </c>
    </row>
    <row r="11" spans="1:7" x14ac:dyDescent="0.25">
      <c r="A11" t="s">
        <v>205</v>
      </c>
      <c r="B11">
        <v>9.5600000000000004E-2</v>
      </c>
      <c r="C11">
        <v>3.8E-3</v>
      </c>
      <c r="D11">
        <v>5.6399999999999999E-2</v>
      </c>
      <c r="E11">
        <v>0.59040000000000004</v>
      </c>
      <c r="F11">
        <f>AVERAGE(E11:E13)</f>
        <v>0.70996666666666675</v>
      </c>
      <c r="G11">
        <f>STDEVA(E11:E13)/SQRT(3)</f>
        <v>0.15962191091590269</v>
      </c>
    </row>
    <row r="12" spans="1:7" x14ac:dyDescent="0.25">
      <c r="A12" t="s">
        <v>205</v>
      </c>
      <c r="B12">
        <v>8.8599999999999998E-2</v>
      </c>
      <c r="C12">
        <v>5.4999999999999997E-3</v>
      </c>
      <c r="D12">
        <v>9.0899999999999995E-2</v>
      </c>
      <c r="E12">
        <v>1.0261</v>
      </c>
    </row>
    <row r="13" spans="1:7" x14ac:dyDescent="0.25">
      <c r="A13" t="s">
        <v>205</v>
      </c>
      <c r="B13">
        <v>9.3700000000000006E-2</v>
      </c>
      <c r="C13">
        <v>3.3999999999999998E-3</v>
      </c>
      <c r="D13">
        <v>4.8099999999999997E-2</v>
      </c>
      <c r="E13">
        <v>0.51339999999999997</v>
      </c>
    </row>
    <row r="14" spans="1:7" x14ac:dyDescent="0.25">
      <c r="A14" t="s">
        <v>206</v>
      </c>
      <c r="B14">
        <v>8.7800000000000003E-2</v>
      </c>
      <c r="C14">
        <v>3.0999999999999999E-3</v>
      </c>
      <c r="D14">
        <v>4.19E-2</v>
      </c>
      <c r="E14">
        <v>0.47670000000000001</v>
      </c>
      <c r="F14">
        <f>AVERAGE(E14:E16)</f>
        <v>0.85916666666666675</v>
      </c>
      <c r="G14">
        <f>STDEVA(E14:E16)/SQRT(3)</f>
        <v>0.22986037307702933</v>
      </c>
    </row>
    <row r="15" spans="1:7" x14ac:dyDescent="0.25">
      <c r="A15" t="s">
        <v>206</v>
      </c>
      <c r="B15">
        <v>7.8799999999999995E-2</v>
      </c>
      <c r="C15">
        <v>5.8999999999999999E-3</v>
      </c>
      <c r="D15">
        <v>0.1002</v>
      </c>
      <c r="E15">
        <v>1.2713000000000001</v>
      </c>
    </row>
    <row r="16" spans="1:7" x14ac:dyDescent="0.25">
      <c r="A16" t="s">
        <v>206</v>
      </c>
      <c r="B16">
        <v>0.1057</v>
      </c>
      <c r="C16">
        <v>5.3E-3</v>
      </c>
      <c r="D16">
        <v>8.77E-2</v>
      </c>
      <c r="E16">
        <v>0.82950000000000002</v>
      </c>
    </row>
    <row r="17" spans="1:9" x14ac:dyDescent="0.25">
      <c r="A17" t="s">
        <v>208</v>
      </c>
      <c r="B17">
        <v>9.6699999999999994E-2</v>
      </c>
      <c r="C17">
        <v>2.3999999999999998E-3</v>
      </c>
      <c r="D17">
        <v>2.7300000000000001E-2</v>
      </c>
      <c r="E17">
        <v>0.28260000000000002</v>
      </c>
      <c r="F17">
        <f>AVERAGE(E17:E19)</f>
        <v>0.26040000000000002</v>
      </c>
      <c r="G17">
        <f>STDEVA(E17:E19)/SQRT(3)</f>
        <v>1.2788406207707565E-2</v>
      </c>
    </row>
    <row r="18" spans="1:9" x14ac:dyDescent="0.25">
      <c r="A18" t="s">
        <v>208</v>
      </c>
      <c r="B18">
        <v>9.7000000000000003E-2</v>
      </c>
      <c r="C18">
        <v>2.2000000000000001E-3</v>
      </c>
      <c r="D18">
        <v>2.3099999999999999E-2</v>
      </c>
      <c r="E18">
        <v>0.23830000000000001</v>
      </c>
    </row>
    <row r="19" spans="1:9" x14ac:dyDescent="0.25">
      <c r="A19" t="s">
        <v>208</v>
      </c>
      <c r="B19">
        <v>8.8800000000000004E-2</v>
      </c>
      <c r="C19">
        <v>2.2000000000000001E-3</v>
      </c>
      <c r="D19">
        <v>2.3099999999999999E-2</v>
      </c>
      <c r="E19">
        <v>0.26029999999999998</v>
      </c>
    </row>
    <row r="20" spans="1:9" x14ac:dyDescent="0.25">
      <c r="A20" t="s">
        <v>209</v>
      </c>
      <c r="B20">
        <v>0.1129</v>
      </c>
      <c r="C20">
        <v>2.5000000000000001E-3</v>
      </c>
      <c r="D20">
        <v>2.9399999999999999E-2</v>
      </c>
      <c r="E20">
        <v>0.2601</v>
      </c>
      <c r="F20">
        <f>AVERAGE(E20:E22)</f>
        <v>0.37630000000000002</v>
      </c>
      <c r="G20">
        <f>STDEVA(E20:E22)/SQRT(3)</f>
        <v>9.359707972652416E-2</v>
      </c>
    </row>
    <row r="21" spans="1:9" x14ac:dyDescent="0.25">
      <c r="A21" s="34" t="s">
        <v>209</v>
      </c>
      <c r="B21" s="34">
        <v>0.1047</v>
      </c>
      <c r="C21" s="34">
        <v>2.5999999999999999E-3</v>
      </c>
      <c r="D21" s="34">
        <v>3.2199999999999999E-2</v>
      </c>
      <c r="E21" s="34">
        <v>0.30730000000000002</v>
      </c>
      <c r="F21" s="34"/>
      <c r="G21" s="34"/>
      <c r="H21" s="34"/>
      <c r="I21" s="34"/>
    </row>
    <row r="22" spans="1:9" x14ac:dyDescent="0.25">
      <c r="A22" s="34" t="s">
        <v>209</v>
      </c>
      <c r="B22" s="34">
        <v>9.6799999999999997E-2</v>
      </c>
      <c r="C22" s="34">
        <v>3.7000000000000002E-3</v>
      </c>
      <c r="D22" s="34">
        <v>5.4399999999999997E-2</v>
      </c>
      <c r="E22" s="34">
        <v>0.5615</v>
      </c>
      <c r="F22" s="34"/>
      <c r="G22" s="34"/>
      <c r="H22" s="34"/>
      <c r="I22" s="34"/>
    </row>
    <row r="23" spans="1:9" x14ac:dyDescent="0.25">
      <c r="A23" s="34" t="s">
        <v>210</v>
      </c>
      <c r="B23" s="34">
        <v>0.1104</v>
      </c>
      <c r="C23" s="34">
        <v>2.2000000000000001E-3</v>
      </c>
      <c r="D23" s="34">
        <v>2.3099999999999999E-2</v>
      </c>
      <c r="E23" s="34">
        <v>0.20930000000000001</v>
      </c>
      <c r="F23" s="34">
        <f>AVERAGE(E23:E25)</f>
        <v>0.23023333333333332</v>
      </c>
      <c r="G23" s="34">
        <f>STDEVA(E23:E25)/SQRT(3)</f>
        <v>1.0466666666666661E-2</v>
      </c>
      <c r="H23" s="34"/>
      <c r="I23" s="34"/>
    </row>
    <row r="24" spans="1:9" x14ac:dyDescent="0.25">
      <c r="A24" s="34" t="s">
        <v>210</v>
      </c>
      <c r="B24" s="34">
        <v>0.1024</v>
      </c>
      <c r="C24" s="34">
        <v>2.0999999999999999E-3</v>
      </c>
      <c r="D24" s="34">
        <v>2.01E-2</v>
      </c>
      <c r="E24" s="34">
        <v>0.2407</v>
      </c>
      <c r="F24" s="34"/>
      <c r="G24" s="34"/>
      <c r="H24" s="34"/>
      <c r="I24" s="34"/>
    </row>
    <row r="25" spans="1:9" x14ac:dyDescent="0.25">
      <c r="A25" s="34" t="s">
        <v>210</v>
      </c>
      <c r="B25" s="34">
        <v>8.5800000000000001E-2</v>
      </c>
      <c r="C25" s="34">
        <v>1.5E-3</v>
      </c>
      <c r="D25" s="34">
        <v>8.5000000000000006E-3</v>
      </c>
      <c r="E25" s="34">
        <v>0.2407</v>
      </c>
      <c r="F25" s="34"/>
      <c r="G25" s="34"/>
      <c r="H25" s="34"/>
      <c r="I25" s="34"/>
    </row>
    <row r="26" spans="1:9" x14ac:dyDescent="0.25">
      <c r="A26" s="34" t="s">
        <v>211</v>
      </c>
      <c r="B26" s="34">
        <v>9.7299999999999998E-2</v>
      </c>
      <c r="C26" s="34">
        <v>0.2356</v>
      </c>
      <c r="D26" s="34">
        <v>225.3681</v>
      </c>
      <c r="E26" s="34">
        <v>2316.2184999999999</v>
      </c>
      <c r="F26" s="34">
        <f>AVERAGE(E26:E28)</f>
        <v>2132.8533666666667</v>
      </c>
      <c r="G26" s="34">
        <f>STDEVA(E26:E28)/SQRT(3)</f>
        <v>111.3798922940811</v>
      </c>
      <c r="H26" s="34"/>
      <c r="I26" s="34"/>
    </row>
    <row r="27" spans="1:9" x14ac:dyDescent="0.25">
      <c r="A27" s="34" t="s">
        <v>211</v>
      </c>
      <c r="B27" s="34">
        <v>9.5899999999999999E-2</v>
      </c>
      <c r="C27" s="34">
        <v>0.2155</v>
      </c>
      <c r="D27" s="34">
        <v>206.2533</v>
      </c>
      <c r="E27" s="34">
        <v>2150.7123999999999</v>
      </c>
      <c r="F27" s="34"/>
      <c r="G27" s="34"/>
      <c r="H27" s="34"/>
      <c r="I27" s="34"/>
    </row>
    <row r="28" spans="1:9" x14ac:dyDescent="0.25">
      <c r="A28" s="34" t="s">
        <v>211</v>
      </c>
      <c r="B28" s="34">
        <v>0.1085</v>
      </c>
      <c r="C28" s="34">
        <v>0.219</v>
      </c>
      <c r="D28" s="34">
        <v>209.58179999999999</v>
      </c>
      <c r="E28" s="34">
        <v>1931.6292000000001</v>
      </c>
      <c r="F28" s="34"/>
      <c r="G28" s="34"/>
      <c r="H28" s="34"/>
      <c r="I28" s="3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5"/>
  <sheetViews>
    <sheetView topLeftCell="A8" workbookViewId="0">
      <selection activeCell="H4" sqref="H4"/>
    </sheetView>
  </sheetViews>
  <sheetFormatPr defaultRowHeight="15" x14ac:dyDescent="0.25"/>
  <cols>
    <col min="6" max="6" width="13.5703125" customWidth="1"/>
    <col min="7" max="7" width="9.5703125" customWidth="1"/>
    <col min="12" max="13" width="9.140625" style="34"/>
  </cols>
  <sheetData>
    <row r="1" spans="1:21" x14ac:dyDescent="0.25">
      <c r="A1" t="s">
        <v>74</v>
      </c>
    </row>
    <row r="2" spans="1:21" x14ac:dyDescent="0.25">
      <c r="A2" t="s">
        <v>75</v>
      </c>
    </row>
    <row r="3" spans="1:21" x14ac:dyDescent="0.25">
      <c r="A3" t="s">
        <v>76</v>
      </c>
    </row>
    <row r="5" spans="1:21" x14ac:dyDescent="0.25">
      <c r="A5" t="s">
        <v>77</v>
      </c>
      <c r="B5" t="s">
        <v>78</v>
      </c>
      <c r="C5" t="s">
        <v>79</v>
      </c>
      <c r="D5" t="s">
        <v>80</v>
      </c>
      <c r="E5" t="s">
        <v>81</v>
      </c>
      <c r="F5" t="s">
        <v>82</v>
      </c>
      <c r="G5" t="s">
        <v>83</v>
      </c>
      <c r="H5" t="s">
        <v>84</v>
      </c>
      <c r="I5" t="s">
        <v>85</v>
      </c>
      <c r="J5" t="s">
        <v>86</v>
      </c>
      <c r="K5" t="s">
        <v>87</v>
      </c>
      <c r="L5" s="34" t="s">
        <v>2</v>
      </c>
      <c r="M5" s="34" t="s">
        <v>3</v>
      </c>
      <c r="N5" t="s">
        <v>88</v>
      </c>
      <c r="O5" t="s">
        <v>89</v>
      </c>
      <c r="P5" t="s">
        <v>90</v>
      </c>
      <c r="Q5" t="s">
        <v>91</v>
      </c>
      <c r="R5" t="s">
        <v>92</v>
      </c>
      <c r="S5" t="s">
        <v>93</v>
      </c>
      <c r="T5" t="s">
        <v>94</v>
      </c>
      <c r="U5" t="s">
        <v>95</v>
      </c>
    </row>
    <row r="7" spans="1:21" x14ac:dyDescent="0.25">
      <c r="A7">
        <v>1</v>
      </c>
      <c r="B7">
        <v>1</v>
      </c>
      <c r="C7" t="s">
        <v>21</v>
      </c>
      <c r="D7" s="35">
        <v>42390860590</v>
      </c>
      <c r="E7" s="35">
        <v>42390893391</v>
      </c>
      <c r="F7">
        <v>1E-4</v>
      </c>
      <c r="G7">
        <v>1E-4</v>
      </c>
      <c r="H7" t="s">
        <v>96</v>
      </c>
      <c r="I7" t="s">
        <v>97</v>
      </c>
      <c r="J7" t="s">
        <v>98</v>
      </c>
      <c r="K7" t="s">
        <v>99</v>
      </c>
      <c r="L7" s="34">
        <v>2.8999999999999998E-3</v>
      </c>
      <c r="M7" s="34">
        <v>0</v>
      </c>
      <c r="N7">
        <v>1E-4</v>
      </c>
      <c r="Q7">
        <v>1</v>
      </c>
    </row>
    <row r="8" spans="1:21" x14ac:dyDescent="0.25">
      <c r="A8">
        <v>2</v>
      </c>
      <c r="B8">
        <v>2</v>
      </c>
      <c r="C8" t="s">
        <v>21</v>
      </c>
      <c r="D8" s="35">
        <v>42390860787</v>
      </c>
      <c r="E8" s="35">
        <v>42390899293</v>
      </c>
      <c r="F8">
        <v>1E-4</v>
      </c>
      <c r="G8">
        <v>1E-4</v>
      </c>
      <c r="H8" t="s">
        <v>96</v>
      </c>
      <c r="I8" t="s">
        <v>97</v>
      </c>
      <c r="J8" t="s">
        <v>98</v>
      </c>
      <c r="K8" t="s">
        <v>99</v>
      </c>
      <c r="L8" s="34">
        <v>0</v>
      </c>
      <c r="M8" s="34">
        <v>0</v>
      </c>
      <c r="N8">
        <v>1E-4</v>
      </c>
      <c r="Q8">
        <v>1</v>
      </c>
    </row>
    <row r="9" spans="1:21" x14ac:dyDescent="0.25">
      <c r="A9">
        <v>3</v>
      </c>
      <c r="B9">
        <v>3</v>
      </c>
      <c r="C9" t="s">
        <v>21</v>
      </c>
      <c r="D9" s="35">
        <v>42390861400</v>
      </c>
      <c r="E9" s="35">
        <v>42390905393</v>
      </c>
      <c r="F9">
        <v>1E-4</v>
      </c>
      <c r="G9">
        <v>1E-4</v>
      </c>
      <c r="H9" t="s">
        <v>96</v>
      </c>
      <c r="I9" t="s">
        <v>97</v>
      </c>
      <c r="J9" t="s">
        <v>98</v>
      </c>
      <c r="K9" t="s">
        <v>99</v>
      </c>
      <c r="L9" s="34">
        <v>1.5E-3</v>
      </c>
      <c r="M9" s="34">
        <v>0</v>
      </c>
      <c r="N9">
        <v>1E-4</v>
      </c>
      <c r="Q9">
        <v>1</v>
      </c>
    </row>
    <row r="10" spans="1:21" x14ac:dyDescent="0.25">
      <c r="A10">
        <v>4</v>
      </c>
      <c r="B10">
        <v>4</v>
      </c>
      <c r="C10" t="s">
        <v>100</v>
      </c>
      <c r="D10" s="35">
        <v>42390861458</v>
      </c>
      <c r="E10" s="35">
        <v>42390911631</v>
      </c>
      <c r="F10">
        <v>2.52E-2</v>
      </c>
      <c r="G10">
        <v>2.52E-2</v>
      </c>
      <c r="H10" t="s">
        <v>96</v>
      </c>
      <c r="I10" t="s">
        <v>97</v>
      </c>
      <c r="J10" t="s">
        <v>98</v>
      </c>
      <c r="K10" t="s">
        <v>99</v>
      </c>
      <c r="L10" s="34">
        <v>7.4399999999999994E-2</v>
      </c>
      <c r="M10" s="34">
        <v>71.819999999999993</v>
      </c>
      <c r="N10">
        <v>2850</v>
      </c>
      <c r="Q10">
        <v>1</v>
      </c>
    </row>
    <row r="11" spans="1:21" x14ac:dyDescent="0.25">
      <c r="A11">
        <v>5</v>
      </c>
      <c r="B11">
        <v>5</v>
      </c>
      <c r="C11" t="s">
        <v>100</v>
      </c>
      <c r="D11" s="35">
        <v>42390863287</v>
      </c>
      <c r="E11" s="35">
        <v>42390917951</v>
      </c>
      <c r="F11">
        <v>1.4E-2</v>
      </c>
      <c r="G11">
        <v>1.4E-2</v>
      </c>
      <c r="H11" t="s">
        <v>96</v>
      </c>
      <c r="I11" t="s">
        <v>97</v>
      </c>
      <c r="J11" t="s">
        <v>98</v>
      </c>
      <c r="K11" t="s">
        <v>99</v>
      </c>
      <c r="L11" s="34">
        <v>3.9699999999999999E-2</v>
      </c>
      <c r="M11" s="34">
        <v>39.9</v>
      </c>
      <c r="N11">
        <v>2850</v>
      </c>
      <c r="Q11">
        <v>1</v>
      </c>
    </row>
    <row r="12" spans="1:21" x14ac:dyDescent="0.25">
      <c r="A12">
        <v>6</v>
      </c>
      <c r="B12">
        <v>6</v>
      </c>
      <c r="C12" t="s">
        <v>21</v>
      </c>
      <c r="D12" s="35">
        <v>42390863356</v>
      </c>
      <c r="E12" s="35">
        <v>42390924143</v>
      </c>
      <c r="F12">
        <v>1E-4</v>
      </c>
      <c r="G12">
        <v>1E-4</v>
      </c>
      <c r="H12" t="s">
        <v>96</v>
      </c>
      <c r="I12" t="s">
        <v>97</v>
      </c>
      <c r="J12" t="s">
        <v>98</v>
      </c>
      <c r="K12" t="s">
        <v>99</v>
      </c>
      <c r="L12" s="34">
        <v>2.8999999999999998E-3</v>
      </c>
      <c r="M12" s="34">
        <v>0</v>
      </c>
      <c r="N12">
        <v>1E-4</v>
      </c>
      <c r="Q12">
        <v>1</v>
      </c>
    </row>
    <row r="13" spans="1:21" x14ac:dyDescent="0.25">
      <c r="A13">
        <v>7</v>
      </c>
      <c r="B13">
        <v>7</v>
      </c>
      <c r="C13" t="s">
        <v>21</v>
      </c>
      <c r="D13" s="35">
        <v>42390863391</v>
      </c>
      <c r="E13" s="35">
        <v>42390930335</v>
      </c>
      <c r="F13">
        <v>1E-4</v>
      </c>
      <c r="G13">
        <v>1E-4</v>
      </c>
      <c r="H13" t="s">
        <v>96</v>
      </c>
      <c r="I13" t="s">
        <v>97</v>
      </c>
      <c r="J13" t="s">
        <v>98</v>
      </c>
      <c r="K13" t="s">
        <v>99</v>
      </c>
      <c r="L13" s="34">
        <v>1.8E-3</v>
      </c>
      <c r="M13" s="34">
        <v>0</v>
      </c>
      <c r="N13">
        <v>1E-4</v>
      </c>
      <c r="Q13">
        <v>1</v>
      </c>
    </row>
    <row r="14" spans="1:21" x14ac:dyDescent="0.25">
      <c r="A14">
        <v>8</v>
      </c>
      <c r="B14">
        <v>8</v>
      </c>
      <c r="C14" t="s">
        <v>101</v>
      </c>
      <c r="D14" s="35">
        <v>42390863437</v>
      </c>
      <c r="E14" s="35">
        <v>42390936655</v>
      </c>
      <c r="F14">
        <v>7.17E-2</v>
      </c>
      <c r="G14">
        <v>7.17E-2</v>
      </c>
      <c r="H14" t="s">
        <v>96</v>
      </c>
      <c r="I14" t="s">
        <v>97</v>
      </c>
      <c r="J14" t="s">
        <v>98</v>
      </c>
      <c r="K14" t="s">
        <v>99</v>
      </c>
      <c r="L14" s="34">
        <v>2.98E-2</v>
      </c>
      <c r="M14" s="34">
        <v>29.396999999999998</v>
      </c>
      <c r="N14">
        <v>410</v>
      </c>
      <c r="Q14">
        <v>1</v>
      </c>
    </row>
    <row r="15" spans="1:21" x14ac:dyDescent="0.25">
      <c r="A15">
        <v>9</v>
      </c>
      <c r="B15">
        <v>9</v>
      </c>
      <c r="C15" t="s">
        <v>101</v>
      </c>
      <c r="D15" s="35">
        <v>42390863472</v>
      </c>
      <c r="E15" s="35">
        <v>42390942997</v>
      </c>
      <c r="F15">
        <v>5.74E-2</v>
      </c>
      <c r="G15">
        <v>5.74E-2</v>
      </c>
      <c r="H15" t="s">
        <v>96</v>
      </c>
      <c r="I15" t="s">
        <v>97</v>
      </c>
      <c r="J15" t="s">
        <v>98</v>
      </c>
      <c r="K15" t="s">
        <v>99</v>
      </c>
      <c r="L15" s="34">
        <v>2.3699999999999999E-2</v>
      </c>
      <c r="M15" s="34">
        <v>23.533999999999999</v>
      </c>
      <c r="N15">
        <v>410</v>
      </c>
      <c r="Q15">
        <v>1</v>
      </c>
    </row>
    <row r="16" spans="1:21" x14ac:dyDescent="0.25">
      <c r="A16">
        <v>10</v>
      </c>
      <c r="B16">
        <v>10</v>
      </c>
      <c r="C16" t="s">
        <v>101</v>
      </c>
      <c r="D16" s="35">
        <v>42390863518</v>
      </c>
      <c r="E16" s="35">
        <v>42390949201</v>
      </c>
      <c r="F16">
        <v>4.82E-2</v>
      </c>
      <c r="G16">
        <v>4.82E-2</v>
      </c>
      <c r="H16" t="s">
        <v>96</v>
      </c>
      <c r="I16" t="s">
        <v>97</v>
      </c>
      <c r="J16" t="s">
        <v>98</v>
      </c>
      <c r="K16" t="s">
        <v>99</v>
      </c>
      <c r="L16" s="34">
        <v>0.78500000000000003</v>
      </c>
      <c r="M16" s="34">
        <v>19.762</v>
      </c>
      <c r="N16">
        <v>410</v>
      </c>
      <c r="Q16">
        <v>1</v>
      </c>
    </row>
    <row r="17" spans="1:17" x14ac:dyDescent="0.25">
      <c r="A17">
        <v>11</v>
      </c>
      <c r="B17">
        <v>11</v>
      </c>
      <c r="C17" t="s">
        <v>101</v>
      </c>
      <c r="D17" s="35">
        <v>42390863541</v>
      </c>
      <c r="E17" s="35">
        <v>42390955405</v>
      </c>
      <c r="F17">
        <v>2.2499999999999999E-2</v>
      </c>
      <c r="G17">
        <v>2.2499999999999999E-2</v>
      </c>
      <c r="H17" t="s">
        <v>96</v>
      </c>
      <c r="I17" t="s">
        <v>97</v>
      </c>
      <c r="J17" t="s">
        <v>98</v>
      </c>
      <c r="K17" t="s">
        <v>99</v>
      </c>
      <c r="L17" s="34">
        <v>0.44340000000000002</v>
      </c>
      <c r="M17" s="34">
        <v>9.2249999999999996</v>
      </c>
      <c r="N17">
        <v>410</v>
      </c>
      <c r="Q17">
        <v>1</v>
      </c>
    </row>
    <row r="18" spans="1:17" x14ac:dyDescent="0.25">
      <c r="A18">
        <v>12</v>
      </c>
      <c r="B18">
        <v>12</v>
      </c>
      <c r="C18" t="s">
        <v>21</v>
      </c>
      <c r="D18" s="35">
        <v>42390863668</v>
      </c>
      <c r="E18" s="35">
        <v>42390961597</v>
      </c>
      <c r="F18">
        <v>1E-4</v>
      </c>
      <c r="G18">
        <v>1E-4</v>
      </c>
      <c r="H18" t="s">
        <v>96</v>
      </c>
      <c r="I18" t="s">
        <v>97</v>
      </c>
      <c r="J18" t="s">
        <v>98</v>
      </c>
      <c r="K18" t="s">
        <v>99</v>
      </c>
      <c r="L18" s="34">
        <v>2.0999999999999999E-3</v>
      </c>
      <c r="M18" s="34">
        <v>0</v>
      </c>
      <c r="N18">
        <v>1E-4</v>
      </c>
      <c r="Q18">
        <v>1</v>
      </c>
    </row>
    <row r="19" spans="1:17" x14ac:dyDescent="0.25">
      <c r="A19">
        <v>13</v>
      </c>
      <c r="B19">
        <v>13</v>
      </c>
      <c r="C19" t="s">
        <v>21</v>
      </c>
      <c r="D19" s="35">
        <v>42390863692</v>
      </c>
      <c r="E19" s="35">
        <v>42390967777</v>
      </c>
      <c r="F19">
        <v>1E-4</v>
      </c>
      <c r="G19">
        <v>1E-4</v>
      </c>
      <c r="H19" t="s">
        <v>96</v>
      </c>
      <c r="I19" t="s">
        <v>97</v>
      </c>
      <c r="J19" t="s">
        <v>98</v>
      </c>
      <c r="K19" t="s">
        <v>99</v>
      </c>
      <c r="L19" s="34">
        <v>2.2000000000000001E-3</v>
      </c>
      <c r="M19" s="34">
        <v>0</v>
      </c>
      <c r="N19">
        <v>1E-4</v>
      </c>
      <c r="Q19">
        <v>1</v>
      </c>
    </row>
    <row r="20" spans="1:17" x14ac:dyDescent="0.25">
      <c r="A20">
        <v>14</v>
      </c>
      <c r="B20">
        <v>14</v>
      </c>
      <c r="C20" t="s">
        <v>102</v>
      </c>
      <c r="D20" s="35">
        <v>42390863703</v>
      </c>
      <c r="E20" s="35">
        <v>42390974108</v>
      </c>
      <c r="F20">
        <v>7.9299999999999995E-2</v>
      </c>
      <c r="G20">
        <v>7.9299999999999995E-2</v>
      </c>
      <c r="H20" t="s">
        <v>96</v>
      </c>
      <c r="I20" t="s">
        <v>97</v>
      </c>
      <c r="J20" t="s">
        <v>98</v>
      </c>
      <c r="K20" t="s">
        <v>99</v>
      </c>
      <c r="L20" s="34">
        <v>0.2361</v>
      </c>
      <c r="M20" s="34">
        <v>4.8372999999999999</v>
      </c>
      <c r="N20">
        <v>61</v>
      </c>
      <c r="Q20">
        <v>1</v>
      </c>
    </row>
    <row r="21" spans="1:17" x14ac:dyDescent="0.25">
      <c r="A21">
        <v>15</v>
      </c>
      <c r="B21">
        <v>15</v>
      </c>
      <c r="C21" t="s">
        <v>102</v>
      </c>
      <c r="D21" s="35">
        <v>42390863784</v>
      </c>
      <c r="E21" s="35">
        <v>42390980439</v>
      </c>
      <c r="F21">
        <v>4.9299999999999997E-2</v>
      </c>
      <c r="G21">
        <v>4.9299999999999997E-2</v>
      </c>
      <c r="H21" t="s">
        <v>96</v>
      </c>
      <c r="I21" t="s">
        <v>97</v>
      </c>
      <c r="J21" t="s">
        <v>98</v>
      </c>
      <c r="K21" t="s">
        <v>99</v>
      </c>
      <c r="L21" s="34">
        <v>0.14349999999999999</v>
      </c>
      <c r="M21" s="34">
        <v>3.0072999999999999</v>
      </c>
      <c r="N21">
        <v>61</v>
      </c>
      <c r="Q21">
        <v>1</v>
      </c>
    </row>
    <row r="22" spans="1:17" x14ac:dyDescent="0.25">
      <c r="A22">
        <v>16</v>
      </c>
      <c r="B22">
        <v>16</v>
      </c>
      <c r="C22" t="s">
        <v>102</v>
      </c>
      <c r="D22" s="35">
        <v>42390863784</v>
      </c>
      <c r="E22" s="35">
        <v>42390986631</v>
      </c>
      <c r="F22">
        <v>2.9499999999999998E-2</v>
      </c>
      <c r="G22">
        <v>2.9499999999999998E-2</v>
      </c>
      <c r="H22" t="s">
        <v>96</v>
      </c>
      <c r="I22" t="s">
        <v>97</v>
      </c>
      <c r="J22" t="s">
        <v>98</v>
      </c>
      <c r="K22" t="s">
        <v>99</v>
      </c>
      <c r="L22" s="34">
        <v>8.8599999999999998E-2</v>
      </c>
      <c r="M22" s="34">
        <v>1.7995000000000001</v>
      </c>
      <c r="N22">
        <v>61</v>
      </c>
      <c r="Q22">
        <v>1</v>
      </c>
    </row>
    <row r="23" spans="1:17" x14ac:dyDescent="0.25">
      <c r="A23">
        <v>17</v>
      </c>
      <c r="B23">
        <v>17</v>
      </c>
      <c r="C23" t="s">
        <v>102</v>
      </c>
      <c r="D23" s="35">
        <v>42390863796</v>
      </c>
      <c r="E23" s="35">
        <v>42390992789</v>
      </c>
      <c r="F23">
        <v>1.41E-2</v>
      </c>
      <c r="G23">
        <v>1.41E-2</v>
      </c>
      <c r="H23" t="s">
        <v>96</v>
      </c>
      <c r="I23" t="s">
        <v>97</v>
      </c>
      <c r="J23" t="s">
        <v>98</v>
      </c>
      <c r="K23" t="s">
        <v>99</v>
      </c>
      <c r="L23" s="34">
        <v>3.8199999999999998E-2</v>
      </c>
      <c r="M23" s="34">
        <v>0.86009999999999998</v>
      </c>
      <c r="N23">
        <v>61</v>
      </c>
      <c r="Q23">
        <v>1</v>
      </c>
    </row>
    <row r="24" spans="1:17" x14ac:dyDescent="0.25">
      <c r="A24">
        <v>18</v>
      </c>
      <c r="B24">
        <v>18</v>
      </c>
      <c r="C24" t="s">
        <v>21</v>
      </c>
      <c r="D24" s="35">
        <v>42390863865</v>
      </c>
      <c r="E24" s="35">
        <v>42390998969</v>
      </c>
      <c r="F24">
        <v>1E-4</v>
      </c>
      <c r="G24">
        <v>1E-4</v>
      </c>
      <c r="H24" t="s">
        <v>96</v>
      </c>
      <c r="I24" t="s">
        <v>97</v>
      </c>
      <c r="J24" t="s">
        <v>98</v>
      </c>
      <c r="K24" t="s">
        <v>99</v>
      </c>
      <c r="L24" s="34">
        <v>1E-3</v>
      </c>
      <c r="M24" s="34">
        <v>0</v>
      </c>
      <c r="N24">
        <v>1E-4</v>
      </c>
      <c r="Q24">
        <v>1</v>
      </c>
    </row>
    <row r="25" spans="1:17" x14ac:dyDescent="0.25">
      <c r="A25">
        <v>19</v>
      </c>
      <c r="B25">
        <v>19</v>
      </c>
      <c r="C25" t="s">
        <v>21</v>
      </c>
      <c r="D25" s="35">
        <v>42390863900</v>
      </c>
      <c r="E25" s="35">
        <v>42391005138</v>
      </c>
      <c r="F25">
        <v>1E-4</v>
      </c>
      <c r="G25">
        <v>1E-4</v>
      </c>
      <c r="H25" t="s">
        <v>96</v>
      </c>
      <c r="I25" t="s">
        <v>97</v>
      </c>
      <c r="J25" t="s">
        <v>98</v>
      </c>
      <c r="K25" t="s">
        <v>99</v>
      </c>
      <c r="L25" s="34">
        <v>8.9999999999999998E-4</v>
      </c>
      <c r="M25" s="34">
        <v>0</v>
      </c>
      <c r="N25">
        <v>1E-4</v>
      </c>
      <c r="Q25">
        <v>1</v>
      </c>
    </row>
    <row r="26" spans="1:17" x14ac:dyDescent="0.25">
      <c r="A26">
        <v>20</v>
      </c>
      <c r="B26">
        <v>20</v>
      </c>
      <c r="C26" t="s">
        <v>103</v>
      </c>
      <c r="D26" s="35">
        <v>42390863912</v>
      </c>
      <c r="E26" s="35">
        <v>42391011446</v>
      </c>
      <c r="F26">
        <v>1.2200000000000001E-2</v>
      </c>
      <c r="G26">
        <v>1.2200000000000001E-2</v>
      </c>
      <c r="H26" t="s">
        <v>96</v>
      </c>
      <c r="I26" t="s">
        <v>97</v>
      </c>
      <c r="J26" t="s">
        <v>98</v>
      </c>
      <c r="K26" t="s">
        <v>99</v>
      </c>
      <c r="L26" s="34">
        <v>2.7300000000000001E-2</v>
      </c>
      <c r="M26" s="34">
        <v>0.53680000000000005</v>
      </c>
      <c r="N26">
        <v>44</v>
      </c>
      <c r="Q26">
        <v>1</v>
      </c>
    </row>
    <row r="27" spans="1:17" x14ac:dyDescent="0.25">
      <c r="A27">
        <v>21</v>
      </c>
      <c r="B27">
        <v>21</v>
      </c>
      <c r="C27" t="s">
        <v>103</v>
      </c>
      <c r="D27" s="35">
        <v>42390863981</v>
      </c>
      <c r="E27" s="35">
        <v>42391017766</v>
      </c>
      <c r="F27">
        <v>4.1000000000000003E-3</v>
      </c>
      <c r="G27">
        <v>4.1000000000000003E-3</v>
      </c>
      <c r="H27" t="s">
        <v>96</v>
      </c>
      <c r="I27" t="s">
        <v>97</v>
      </c>
      <c r="J27" t="s">
        <v>98</v>
      </c>
      <c r="K27" t="s">
        <v>99</v>
      </c>
      <c r="L27" s="34">
        <v>8.0000000000000002E-3</v>
      </c>
      <c r="M27" s="34">
        <v>0.1804</v>
      </c>
      <c r="N27">
        <v>44</v>
      </c>
      <c r="Q27">
        <v>1</v>
      </c>
    </row>
    <row r="28" spans="1:17" x14ac:dyDescent="0.25">
      <c r="A28">
        <v>22</v>
      </c>
      <c r="B28">
        <v>22</v>
      </c>
      <c r="C28" t="s">
        <v>103</v>
      </c>
      <c r="D28" s="35">
        <v>42390864201</v>
      </c>
      <c r="E28" s="35">
        <v>42391023958</v>
      </c>
      <c r="F28">
        <v>4.3E-3</v>
      </c>
      <c r="G28">
        <v>4.3E-3</v>
      </c>
      <c r="H28" t="s">
        <v>96</v>
      </c>
      <c r="I28" t="s">
        <v>97</v>
      </c>
      <c r="J28" t="s">
        <v>98</v>
      </c>
      <c r="K28" t="s">
        <v>99</v>
      </c>
      <c r="L28" s="34">
        <v>8.6E-3</v>
      </c>
      <c r="M28" s="34">
        <v>0.18920000000000001</v>
      </c>
      <c r="N28">
        <v>44</v>
      </c>
      <c r="Q28">
        <v>1</v>
      </c>
    </row>
    <row r="29" spans="1:17" x14ac:dyDescent="0.25">
      <c r="A29">
        <v>23</v>
      </c>
      <c r="B29">
        <v>23</v>
      </c>
      <c r="C29" t="s">
        <v>103</v>
      </c>
      <c r="D29" s="35">
        <v>42390864212</v>
      </c>
      <c r="E29" s="35">
        <v>42391030127</v>
      </c>
      <c r="F29">
        <v>2.2000000000000001E-3</v>
      </c>
      <c r="G29">
        <v>2.2000000000000001E-3</v>
      </c>
      <c r="H29" t="s">
        <v>96</v>
      </c>
      <c r="I29" t="s">
        <v>97</v>
      </c>
      <c r="J29" t="s">
        <v>98</v>
      </c>
      <c r="K29" t="s">
        <v>99</v>
      </c>
      <c r="L29" s="34">
        <v>5.1000000000000004E-3</v>
      </c>
      <c r="M29" s="34">
        <v>9.6799999999999997E-2</v>
      </c>
      <c r="N29">
        <v>44</v>
      </c>
      <c r="Q29">
        <v>1</v>
      </c>
    </row>
    <row r="30" spans="1:17" x14ac:dyDescent="0.25">
      <c r="A30">
        <v>24</v>
      </c>
      <c r="B30">
        <v>24</v>
      </c>
      <c r="C30" t="s">
        <v>103</v>
      </c>
      <c r="D30" s="35">
        <v>42390864224</v>
      </c>
      <c r="E30" s="35">
        <v>42391036261</v>
      </c>
      <c r="F30">
        <v>2.3E-3</v>
      </c>
      <c r="G30">
        <v>2.3E-3</v>
      </c>
      <c r="H30" t="s">
        <v>96</v>
      </c>
      <c r="I30" t="s">
        <v>97</v>
      </c>
      <c r="J30" t="s">
        <v>98</v>
      </c>
      <c r="K30" t="s">
        <v>99</v>
      </c>
      <c r="L30" s="34">
        <v>7.1999999999999998E-3</v>
      </c>
      <c r="M30" s="34">
        <v>0.1012</v>
      </c>
      <c r="N30">
        <v>44</v>
      </c>
      <c r="Q30">
        <v>1</v>
      </c>
    </row>
    <row r="31" spans="1:17" x14ac:dyDescent="0.25">
      <c r="A31">
        <v>25</v>
      </c>
      <c r="B31">
        <v>25</v>
      </c>
      <c r="C31" t="s">
        <v>103</v>
      </c>
      <c r="D31" s="35">
        <v>42390864224</v>
      </c>
      <c r="E31" s="35">
        <v>42391042384</v>
      </c>
      <c r="F31">
        <v>2.3E-3</v>
      </c>
      <c r="G31">
        <v>2.3E-3</v>
      </c>
      <c r="H31" t="s">
        <v>96</v>
      </c>
      <c r="I31" t="s">
        <v>97</v>
      </c>
      <c r="J31" t="s">
        <v>98</v>
      </c>
      <c r="K31" t="s">
        <v>99</v>
      </c>
      <c r="L31" s="34">
        <v>1.0999999999999999E-2</v>
      </c>
      <c r="M31" s="34">
        <v>0.1012</v>
      </c>
      <c r="N31">
        <v>44</v>
      </c>
      <c r="Q31">
        <v>1</v>
      </c>
    </row>
    <row r="32" spans="1:17" x14ac:dyDescent="0.25">
      <c r="A32">
        <v>26</v>
      </c>
      <c r="B32">
        <v>26</v>
      </c>
      <c r="C32" t="s">
        <v>103</v>
      </c>
      <c r="D32" s="35">
        <v>42390864571</v>
      </c>
      <c r="E32" s="35">
        <v>42391048530</v>
      </c>
      <c r="F32">
        <v>1.2999999999999999E-3</v>
      </c>
      <c r="G32">
        <v>1.2999999999999999E-3</v>
      </c>
      <c r="H32" t="s">
        <v>96</v>
      </c>
      <c r="I32" t="s">
        <v>97</v>
      </c>
      <c r="J32" t="s">
        <v>98</v>
      </c>
      <c r="K32" t="s">
        <v>99</v>
      </c>
      <c r="L32" s="34">
        <v>5.1000000000000004E-3</v>
      </c>
      <c r="M32" s="34">
        <v>5.7200000000000001E-2</v>
      </c>
      <c r="N32">
        <v>44</v>
      </c>
      <c r="Q32">
        <v>1</v>
      </c>
    </row>
    <row r="33" spans="1:17" x14ac:dyDescent="0.25">
      <c r="A33">
        <v>27</v>
      </c>
      <c r="B33">
        <v>27</v>
      </c>
      <c r="C33" t="s">
        <v>103</v>
      </c>
      <c r="D33" s="35">
        <v>42390864583</v>
      </c>
      <c r="E33" s="35">
        <v>42391054664</v>
      </c>
      <c r="F33">
        <v>1.2999999999999999E-3</v>
      </c>
      <c r="G33">
        <v>1.2999999999999999E-3</v>
      </c>
      <c r="H33" t="s">
        <v>96</v>
      </c>
      <c r="I33" t="s">
        <v>97</v>
      </c>
      <c r="J33" t="s">
        <v>98</v>
      </c>
      <c r="K33" t="s">
        <v>99</v>
      </c>
      <c r="L33" s="34">
        <v>4.3E-3</v>
      </c>
      <c r="M33" s="34">
        <v>5.7200000000000001E-2</v>
      </c>
      <c r="N33">
        <v>44</v>
      </c>
      <c r="Q33">
        <v>1</v>
      </c>
    </row>
    <row r="34" spans="1:17" x14ac:dyDescent="0.25">
      <c r="A34">
        <v>28</v>
      </c>
      <c r="B34">
        <v>28</v>
      </c>
      <c r="C34" t="s">
        <v>21</v>
      </c>
      <c r="D34" s="35">
        <v>42390864583</v>
      </c>
      <c r="E34" s="35">
        <v>42391060798</v>
      </c>
      <c r="F34">
        <v>1E-4</v>
      </c>
      <c r="G34">
        <v>1E-4</v>
      </c>
      <c r="H34" t="s">
        <v>96</v>
      </c>
      <c r="I34" t="s">
        <v>97</v>
      </c>
      <c r="J34" t="s">
        <v>98</v>
      </c>
      <c r="K34" t="s">
        <v>99</v>
      </c>
      <c r="L34" s="34">
        <v>6.9999999999999999E-4</v>
      </c>
      <c r="M34" s="34">
        <v>0</v>
      </c>
      <c r="N34">
        <v>1E-4</v>
      </c>
      <c r="Q34">
        <v>1</v>
      </c>
    </row>
    <row r="35" spans="1:17" x14ac:dyDescent="0.25">
      <c r="A35">
        <v>29</v>
      </c>
      <c r="B35">
        <v>29</v>
      </c>
      <c r="C35" t="s">
        <v>21</v>
      </c>
      <c r="D35" s="35">
        <v>42390864733</v>
      </c>
      <c r="E35" s="35">
        <v>42391066921</v>
      </c>
      <c r="F35">
        <v>1E-4</v>
      </c>
      <c r="G35">
        <v>1E-4</v>
      </c>
      <c r="H35" t="s">
        <v>96</v>
      </c>
      <c r="I35" t="s">
        <v>97</v>
      </c>
      <c r="J35" t="s">
        <v>98</v>
      </c>
      <c r="K35" t="s">
        <v>99</v>
      </c>
      <c r="L35" s="34">
        <v>6.9999999999999999E-4</v>
      </c>
      <c r="M35" s="34">
        <v>0</v>
      </c>
      <c r="N35">
        <v>1E-4</v>
      </c>
      <c r="Q35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35"/>
  <sheetViews>
    <sheetView workbookViewId="0">
      <selection activeCell="K118" sqref="K118"/>
    </sheetView>
  </sheetViews>
  <sheetFormatPr defaultRowHeight="15" x14ac:dyDescent="0.25"/>
  <sheetData>
    <row r="1" spans="1:21" x14ac:dyDescent="0.25">
      <c r="A1" t="s">
        <v>104</v>
      </c>
    </row>
    <row r="2" spans="1:21" x14ac:dyDescent="0.25">
      <c r="A2" t="s">
        <v>75</v>
      </c>
    </row>
    <row r="3" spans="1:21" x14ac:dyDescent="0.25">
      <c r="A3" t="s">
        <v>105</v>
      </c>
    </row>
    <row r="5" spans="1:21" x14ac:dyDescent="0.25">
      <c r="A5" t="s">
        <v>77</v>
      </c>
      <c r="B5" t="s">
        <v>78</v>
      </c>
      <c r="C5" t="s">
        <v>79</v>
      </c>
      <c r="D5" t="s">
        <v>80</v>
      </c>
      <c r="E5" t="s">
        <v>81</v>
      </c>
      <c r="F5" t="s">
        <v>82</v>
      </c>
      <c r="G5" t="s">
        <v>83</v>
      </c>
      <c r="H5" t="s">
        <v>84</v>
      </c>
      <c r="I5" t="s">
        <v>85</v>
      </c>
      <c r="J5" t="s">
        <v>86</v>
      </c>
      <c r="K5" t="s">
        <v>87</v>
      </c>
      <c r="L5" t="s">
        <v>2</v>
      </c>
      <c r="M5" t="s">
        <v>3</v>
      </c>
      <c r="N5" t="s">
        <v>88</v>
      </c>
      <c r="O5" t="s">
        <v>89</v>
      </c>
      <c r="P5" t="s">
        <v>90</v>
      </c>
      <c r="Q5" t="s">
        <v>91</v>
      </c>
      <c r="R5" t="s">
        <v>92</v>
      </c>
      <c r="S5" t="s">
        <v>93</v>
      </c>
      <c r="T5" t="s">
        <v>94</v>
      </c>
      <c r="U5" t="s">
        <v>95</v>
      </c>
    </row>
    <row r="7" spans="1:21" x14ac:dyDescent="0.25">
      <c r="A7">
        <v>1</v>
      </c>
      <c r="B7">
        <v>1</v>
      </c>
      <c r="C7" t="s">
        <v>21</v>
      </c>
      <c r="D7" s="35">
        <v>42405672673</v>
      </c>
      <c r="E7" s="35">
        <v>42405682916</v>
      </c>
      <c r="F7">
        <v>1</v>
      </c>
      <c r="G7">
        <v>1</v>
      </c>
      <c r="H7" t="s">
        <v>106</v>
      </c>
      <c r="I7" t="s">
        <v>97</v>
      </c>
      <c r="J7" t="s">
        <v>107</v>
      </c>
      <c r="K7" t="s">
        <v>99</v>
      </c>
      <c r="L7">
        <v>4.1599999999999998E-2</v>
      </c>
      <c r="M7">
        <v>0.84379999999999999</v>
      </c>
      <c r="N7">
        <v>0.84379999999999999</v>
      </c>
      <c r="Q7">
        <v>1</v>
      </c>
    </row>
    <row r="8" spans="1:21" x14ac:dyDescent="0.25">
      <c r="A8">
        <v>2</v>
      </c>
      <c r="B8">
        <v>2</v>
      </c>
      <c r="C8" t="s">
        <v>21</v>
      </c>
      <c r="D8" s="35">
        <v>42405672743</v>
      </c>
      <c r="E8" s="35">
        <v>42405689178</v>
      </c>
      <c r="F8">
        <v>1</v>
      </c>
      <c r="G8">
        <v>1</v>
      </c>
      <c r="H8" t="s">
        <v>106</v>
      </c>
      <c r="I8" t="s">
        <v>97</v>
      </c>
      <c r="J8" t="s">
        <v>107</v>
      </c>
      <c r="K8" t="s">
        <v>99</v>
      </c>
      <c r="L8">
        <v>2.3999999999999998E-3</v>
      </c>
      <c r="M8">
        <v>2.8199999999999999E-2</v>
      </c>
      <c r="N8">
        <v>2.8199999999999999E-2</v>
      </c>
      <c r="Q8">
        <v>1</v>
      </c>
    </row>
    <row r="9" spans="1:21" x14ac:dyDescent="0.25">
      <c r="A9">
        <v>3</v>
      </c>
      <c r="B9">
        <v>3</v>
      </c>
      <c r="C9" t="s">
        <v>108</v>
      </c>
      <c r="D9" s="35">
        <v>42405672743</v>
      </c>
      <c r="E9" s="35">
        <v>42405695381</v>
      </c>
      <c r="F9">
        <v>5.8599999999999999E-2</v>
      </c>
      <c r="G9">
        <v>5.8599999999999999E-2</v>
      </c>
      <c r="H9" t="s">
        <v>106</v>
      </c>
      <c r="I9" t="s">
        <v>97</v>
      </c>
      <c r="J9" t="s">
        <v>107</v>
      </c>
      <c r="K9" t="s">
        <v>99</v>
      </c>
      <c r="L9">
        <v>2.4799999999999999E-2</v>
      </c>
      <c r="M9">
        <v>24.9009</v>
      </c>
      <c r="N9">
        <v>424.93090000000001</v>
      </c>
      <c r="Q9">
        <v>1</v>
      </c>
    </row>
    <row r="10" spans="1:21" x14ac:dyDescent="0.25">
      <c r="A10">
        <v>4</v>
      </c>
      <c r="B10">
        <v>4</v>
      </c>
      <c r="C10" t="s">
        <v>109</v>
      </c>
      <c r="D10" s="35">
        <v>42405672812</v>
      </c>
      <c r="E10" s="35">
        <v>42405701585</v>
      </c>
      <c r="F10">
        <v>5.0500000000000003E-2</v>
      </c>
      <c r="G10">
        <v>5.0500000000000003E-2</v>
      </c>
      <c r="H10" t="s">
        <v>106</v>
      </c>
      <c r="I10" t="s">
        <v>97</v>
      </c>
      <c r="J10" t="s">
        <v>107</v>
      </c>
      <c r="K10" t="s">
        <v>99</v>
      </c>
      <c r="L10">
        <v>0.84550000000000003</v>
      </c>
      <c r="M10">
        <v>17.588699999999999</v>
      </c>
      <c r="N10">
        <v>348.29050000000001</v>
      </c>
      <c r="Q10">
        <v>1</v>
      </c>
    </row>
    <row r="11" spans="1:21" x14ac:dyDescent="0.25">
      <c r="A11">
        <v>5</v>
      </c>
      <c r="B11">
        <v>5</v>
      </c>
      <c r="C11" t="s">
        <v>21</v>
      </c>
      <c r="D11" s="35">
        <v>42405672824</v>
      </c>
      <c r="E11" s="35">
        <v>42405707789</v>
      </c>
      <c r="F11">
        <v>1</v>
      </c>
      <c r="G11">
        <v>1</v>
      </c>
      <c r="H11" t="s">
        <v>106</v>
      </c>
      <c r="I11" t="s">
        <v>97</v>
      </c>
      <c r="J11" t="s">
        <v>107</v>
      </c>
      <c r="K11" t="s">
        <v>99</v>
      </c>
      <c r="L11">
        <v>3.2000000000000002E-3</v>
      </c>
      <c r="M11">
        <v>4.3900000000000002E-2</v>
      </c>
      <c r="N11">
        <v>4.3900000000000002E-2</v>
      </c>
      <c r="Q11">
        <v>1</v>
      </c>
    </row>
    <row r="12" spans="1:21" x14ac:dyDescent="0.25">
      <c r="A12">
        <v>6</v>
      </c>
      <c r="B12">
        <v>6</v>
      </c>
      <c r="C12" t="s">
        <v>39</v>
      </c>
      <c r="D12" s="35">
        <v>42405672847</v>
      </c>
      <c r="E12" s="35">
        <v>42405713981</v>
      </c>
      <c r="F12">
        <v>1.8200000000000001E-2</v>
      </c>
      <c r="G12">
        <v>1.8200000000000001E-2</v>
      </c>
      <c r="H12" t="s">
        <v>106</v>
      </c>
      <c r="I12" t="s">
        <v>97</v>
      </c>
      <c r="J12" t="s">
        <v>107</v>
      </c>
      <c r="K12" t="s">
        <v>99</v>
      </c>
      <c r="L12">
        <v>6.1899999999999997E-2</v>
      </c>
      <c r="M12">
        <v>1.2673000000000001</v>
      </c>
      <c r="N12">
        <v>69.631</v>
      </c>
      <c r="Q12">
        <v>1</v>
      </c>
    </row>
    <row r="13" spans="1:21" x14ac:dyDescent="0.25">
      <c r="A13">
        <v>7</v>
      </c>
      <c r="B13">
        <v>7</v>
      </c>
      <c r="C13" t="s">
        <v>40</v>
      </c>
      <c r="D13" s="35">
        <v>42405672893</v>
      </c>
      <c r="E13" s="35">
        <v>42405720196</v>
      </c>
      <c r="F13">
        <v>1.29E-2</v>
      </c>
      <c r="G13">
        <v>1.29E-2</v>
      </c>
      <c r="H13" t="s">
        <v>106</v>
      </c>
      <c r="I13" t="s">
        <v>97</v>
      </c>
      <c r="J13" t="s">
        <v>107</v>
      </c>
      <c r="K13" t="s">
        <v>99</v>
      </c>
      <c r="L13">
        <v>4.36E-2</v>
      </c>
      <c r="M13">
        <v>0.88539999999999996</v>
      </c>
      <c r="N13">
        <v>68.638999999999996</v>
      </c>
      <c r="Q13">
        <v>1</v>
      </c>
    </row>
    <row r="14" spans="1:21" x14ac:dyDescent="0.25">
      <c r="A14">
        <v>8</v>
      </c>
      <c r="B14">
        <v>8</v>
      </c>
      <c r="C14" t="s">
        <v>110</v>
      </c>
      <c r="D14" s="35">
        <v>42405672905</v>
      </c>
      <c r="E14" s="35">
        <v>42405726400</v>
      </c>
      <c r="F14">
        <v>1</v>
      </c>
      <c r="G14">
        <v>1</v>
      </c>
      <c r="H14" t="s">
        <v>106</v>
      </c>
      <c r="I14" t="s">
        <v>97</v>
      </c>
      <c r="J14" t="s">
        <v>107</v>
      </c>
      <c r="K14" t="s">
        <v>99</v>
      </c>
      <c r="L14">
        <v>1.1999999999999999E-3</v>
      </c>
      <c r="M14">
        <v>2.3E-3</v>
      </c>
      <c r="N14">
        <v>2.3E-3</v>
      </c>
      <c r="Q14">
        <v>1</v>
      </c>
    </row>
    <row r="15" spans="1:21" x14ac:dyDescent="0.25">
      <c r="A15">
        <v>9</v>
      </c>
      <c r="B15">
        <v>9</v>
      </c>
      <c r="C15" t="s">
        <v>111</v>
      </c>
      <c r="D15" s="35">
        <v>42405672962</v>
      </c>
      <c r="E15" s="35">
        <v>42405732604</v>
      </c>
      <c r="F15">
        <v>5.0000000000000001E-3</v>
      </c>
      <c r="G15">
        <v>5.0000000000000001E-3</v>
      </c>
      <c r="H15" t="s">
        <v>106</v>
      </c>
      <c r="I15" t="s">
        <v>97</v>
      </c>
      <c r="J15" t="s">
        <v>107</v>
      </c>
      <c r="K15" t="s">
        <v>99</v>
      </c>
      <c r="L15">
        <v>1.35E-2</v>
      </c>
      <c r="M15">
        <v>0.25850000000000001</v>
      </c>
      <c r="N15">
        <v>51.696599999999997</v>
      </c>
      <c r="Q15">
        <v>1</v>
      </c>
    </row>
    <row r="16" spans="1:21" x14ac:dyDescent="0.25">
      <c r="A16">
        <v>10</v>
      </c>
      <c r="B16">
        <v>10</v>
      </c>
      <c r="C16" t="s">
        <v>112</v>
      </c>
      <c r="D16" s="35">
        <v>42405673032</v>
      </c>
      <c r="E16" s="35">
        <v>42405738854</v>
      </c>
      <c r="F16">
        <v>4.8999999999999998E-3</v>
      </c>
      <c r="G16">
        <v>4.8999999999999998E-3</v>
      </c>
      <c r="H16" t="s">
        <v>106</v>
      </c>
      <c r="I16" t="s">
        <v>97</v>
      </c>
      <c r="J16" t="s">
        <v>107</v>
      </c>
      <c r="K16" t="s">
        <v>99</v>
      </c>
      <c r="L16">
        <v>1.41E-2</v>
      </c>
      <c r="M16">
        <v>0.2717</v>
      </c>
      <c r="N16">
        <v>55.452399999999997</v>
      </c>
      <c r="Q16">
        <v>1</v>
      </c>
    </row>
    <row r="17" spans="1:17" x14ac:dyDescent="0.25">
      <c r="A17">
        <v>11</v>
      </c>
      <c r="B17">
        <v>11</v>
      </c>
      <c r="C17" t="s">
        <v>113</v>
      </c>
      <c r="D17" s="35">
        <v>42405673032</v>
      </c>
      <c r="E17" s="35">
        <v>42405745057</v>
      </c>
      <c r="F17">
        <v>1</v>
      </c>
      <c r="G17">
        <v>1</v>
      </c>
      <c r="H17" t="s">
        <v>106</v>
      </c>
      <c r="I17" t="s">
        <v>97</v>
      </c>
      <c r="J17" t="s">
        <v>107</v>
      </c>
      <c r="K17" t="s">
        <v>99</v>
      </c>
      <c r="L17">
        <v>1.5E-3</v>
      </c>
      <c r="M17">
        <v>8.5000000000000006E-3</v>
      </c>
      <c r="N17">
        <v>8.5000000000000006E-3</v>
      </c>
      <c r="Q17">
        <v>1</v>
      </c>
    </row>
    <row r="18" spans="1:17" x14ac:dyDescent="0.25">
      <c r="A18">
        <v>12</v>
      </c>
      <c r="B18">
        <v>12</v>
      </c>
      <c r="C18" t="s">
        <v>21</v>
      </c>
      <c r="D18" s="35">
        <v>42405739398</v>
      </c>
      <c r="E18" s="35">
        <v>42405751250</v>
      </c>
      <c r="F18">
        <v>1</v>
      </c>
      <c r="G18">
        <v>1</v>
      </c>
      <c r="H18" t="s">
        <v>106</v>
      </c>
      <c r="I18" t="s">
        <v>97</v>
      </c>
      <c r="J18" t="s">
        <v>107</v>
      </c>
      <c r="K18" t="s">
        <v>99</v>
      </c>
      <c r="L18">
        <v>1.1000000000000001E-3</v>
      </c>
      <c r="M18">
        <v>5.0000000000000001E-4</v>
      </c>
      <c r="N18">
        <v>5.0000000000000001E-4</v>
      </c>
      <c r="Q18">
        <v>1</v>
      </c>
    </row>
    <row r="19" spans="1:17" x14ac:dyDescent="0.25">
      <c r="A19">
        <v>13</v>
      </c>
      <c r="B19">
        <v>13</v>
      </c>
      <c r="C19" t="s">
        <v>21</v>
      </c>
      <c r="D19" s="35">
        <v>42405739421</v>
      </c>
      <c r="E19" s="35">
        <v>42405757453</v>
      </c>
      <c r="F19">
        <v>1</v>
      </c>
      <c r="G19">
        <v>1</v>
      </c>
      <c r="H19" t="s">
        <v>106</v>
      </c>
      <c r="I19" t="s">
        <v>97</v>
      </c>
      <c r="J19" t="s">
        <v>107</v>
      </c>
      <c r="K19" t="s">
        <v>99</v>
      </c>
      <c r="L19">
        <v>8.9999999999999998E-4</v>
      </c>
      <c r="M19">
        <v>0</v>
      </c>
      <c r="N19">
        <v>0</v>
      </c>
      <c r="Q19">
        <v>1</v>
      </c>
    </row>
    <row r="20" spans="1:17" x14ac:dyDescent="0.25">
      <c r="A20">
        <v>14</v>
      </c>
      <c r="B20">
        <v>14</v>
      </c>
      <c r="C20" t="s">
        <v>21</v>
      </c>
      <c r="D20" s="35">
        <v>42405739444</v>
      </c>
      <c r="E20" s="35">
        <v>42405763703</v>
      </c>
      <c r="F20">
        <v>1</v>
      </c>
      <c r="G20">
        <v>1</v>
      </c>
      <c r="H20" t="s">
        <v>106</v>
      </c>
      <c r="I20" t="s">
        <v>97</v>
      </c>
      <c r="J20" t="s">
        <v>107</v>
      </c>
      <c r="K20" t="s">
        <v>99</v>
      </c>
      <c r="L20">
        <v>6.9999999999999999E-4</v>
      </c>
      <c r="M20">
        <v>0</v>
      </c>
      <c r="N20">
        <v>0</v>
      </c>
      <c r="Q20">
        <v>1</v>
      </c>
    </row>
    <row r="21" spans="1:17" x14ac:dyDescent="0.25">
      <c r="A21">
        <v>15</v>
      </c>
      <c r="B21">
        <v>15</v>
      </c>
      <c r="C21" t="s">
        <v>21</v>
      </c>
      <c r="D21" s="35">
        <v>42405752442</v>
      </c>
      <c r="E21" s="35">
        <v>42405769965</v>
      </c>
      <c r="F21">
        <v>1</v>
      </c>
      <c r="G21">
        <v>1</v>
      </c>
      <c r="H21" t="s">
        <v>106</v>
      </c>
      <c r="I21" t="s">
        <v>97</v>
      </c>
      <c r="J21" t="s">
        <v>107</v>
      </c>
      <c r="K21" t="s">
        <v>99</v>
      </c>
      <c r="L21">
        <v>1E-3</v>
      </c>
      <c r="M21">
        <v>0</v>
      </c>
      <c r="N21">
        <v>0</v>
      </c>
      <c r="Q21">
        <v>1</v>
      </c>
    </row>
    <row r="22" spans="1:17" x14ac:dyDescent="0.25">
      <c r="A22">
        <v>16</v>
      </c>
      <c r="B22">
        <v>16</v>
      </c>
      <c r="C22" t="s">
        <v>21</v>
      </c>
      <c r="D22" s="35">
        <v>42405752453</v>
      </c>
      <c r="E22" s="35">
        <v>42405776226</v>
      </c>
      <c r="F22">
        <v>1</v>
      </c>
      <c r="G22">
        <v>1</v>
      </c>
      <c r="H22" t="s">
        <v>106</v>
      </c>
      <c r="I22" t="s">
        <v>97</v>
      </c>
      <c r="J22" t="s">
        <v>107</v>
      </c>
      <c r="K22" t="s">
        <v>99</v>
      </c>
      <c r="L22">
        <v>8.9999999999999998E-4</v>
      </c>
      <c r="M22">
        <v>0</v>
      </c>
      <c r="N22">
        <v>0</v>
      </c>
      <c r="Q22">
        <v>1</v>
      </c>
    </row>
    <row r="23" spans="1:17" x14ac:dyDescent="0.25">
      <c r="A23">
        <v>17</v>
      </c>
      <c r="B23">
        <v>17</v>
      </c>
      <c r="C23" t="s">
        <v>41</v>
      </c>
      <c r="D23" s="35">
        <v>42405786574</v>
      </c>
      <c r="E23" s="35">
        <v>42405788263</v>
      </c>
      <c r="F23">
        <v>1.7299999999999999E-2</v>
      </c>
      <c r="G23">
        <v>1.7299999999999999E-2</v>
      </c>
      <c r="H23" t="s">
        <v>106</v>
      </c>
      <c r="I23" t="s">
        <v>97</v>
      </c>
      <c r="J23" t="s">
        <v>107</v>
      </c>
      <c r="K23" t="s">
        <v>99</v>
      </c>
      <c r="L23">
        <v>5.6500000000000002E-2</v>
      </c>
      <c r="M23">
        <v>1.1540999999999999</v>
      </c>
      <c r="N23">
        <v>66.713399999999993</v>
      </c>
      <c r="Q23">
        <v>1</v>
      </c>
    </row>
    <row r="24" spans="1:17" x14ac:dyDescent="0.25">
      <c r="A24">
        <v>18</v>
      </c>
      <c r="B24">
        <v>18</v>
      </c>
      <c r="C24" t="s">
        <v>42</v>
      </c>
      <c r="D24" s="35">
        <v>42405786631</v>
      </c>
      <c r="E24" s="35">
        <v>42405794513</v>
      </c>
      <c r="F24">
        <v>1.1900000000000001E-2</v>
      </c>
      <c r="G24">
        <v>1.1900000000000001E-2</v>
      </c>
      <c r="H24" t="s">
        <v>106</v>
      </c>
      <c r="I24" t="s">
        <v>97</v>
      </c>
      <c r="J24" t="s">
        <v>107</v>
      </c>
      <c r="K24" t="s">
        <v>99</v>
      </c>
      <c r="L24">
        <v>3.8100000000000002E-2</v>
      </c>
      <c r="M24">
        <v>0.77090000000000003</v>
      </c>
      <c r="N24">
        <v>64.780100000000004</v>
      </c>
      <c r="Q24">
        <v>1</v>
      </c>
    </row>
    <row r="25" spans="1:17" x14ac:dyDescent="0.25">
      <c r="A25">
        <v>19</v>
      </c>
      <c r="B25">
        <v>19</v>
      </c>
      <c r="C25" t="s">
        <v>21</v>
      </c>
      <c r="D25" s="35">
        <v>42405790740</v>
      </c>
      <c r="E25" s="35">
        <v>42405800717</v>
      </c>
      <c r="F25">
        <v>1</v>
      </c>
      <c r="G25">
        <v>1</v>
      </c>
      <c r="H25" t="s">
        <v>106</v>
      </c>
      <c r="I25" t="s">
        <v>97</v>
      </c>
      <c r="J25" t="s">
        <v>107</v>
      </c>
      <c r="K25" t="s">
        <v>99</v>
      </c>
      <c r="L25">
        <v>1.2999999999999999E-3</v>
      </c>
      <c r="M25">
        <v>5.1999999999999998E-3</v>
      </c>
      <c r="N25">
        <v>5.1999999999999998E-3</v>
      </c>
      <c r="Q25">
        <v>1</v>
      </c>
    </row>
    <row r="26" spans="1:17" x14ac:dyDescent="0.25">
      <c r="A26">
        <v>20</v>
      </c>
      <c r="B26">
        <v>20</v>
      </c>
      <c r="C26" t="s">
        <v>21</v>
      </c>
      <c r="D26" s="35">
        <v>42405790775</v>
      </c>
      <c r="E26" s="35">
        <v>42405806921</v>
      </c>
      <c r="F26">
        <v>1</v>
      </c>
      <c r="G26">
        <v>1</v>
      </c>
      <c r="H26" t="s">
        <v>106</v>
      </c>
      <c r="I26" t="s">
        <v>97</v>
      </c>
      <c r="J26" t="s">
        <v>107</v>
      </c>
      <c r="K26" t="s">
        <v>99</v>
      </c>
      <c r="L26">
        <v>8.9999999999999998E-4</v>
      </c>
      <c r="M26">
        <v>0</v>
      </c>
      <c r="N26">
        <v>0</v>
      </c>
      <c r="Q26">
        <v>1</v>
      </c>
    </row>
    <row r="27" spans="1:17" x14ac:dyDescent="0.25">
      <c r="A27">
        <v>21</v>
      </c>
      <c r="B27">
        <v>21</v>
      </c>
      <c r="C27" t="s">
        <v>114</v>
      </c>
      <c r="D27" s="35">
        <v>42405790787</v>
      </c>
      <c r="E27" s="35">
        <v>42405813171</v>
      </c>
      <c r="F27">
        <v>5.1999999999999998E-3</v>
      </c>
      <c r="G27">
        <v>5.1999999999999998E-3</v>
      </c>
      <c r="H27" t="s">
        <v>106</v>
      </c>
      <c r="I27" t="s">
        <v>97</v>
      </c>
      <c r="J27" t="s">
        <v>107</v>
      </c>
      <c r="K27" t="s">
        <v>99</v>
      </c>
      <c r="L27">
        <v>1.55E-2</v>
      </c>
      <c r="M27">
        <v>0.29930000000000001</v>
      </c>
      <c r="N27">
        <v>57.5593</v>
      </c>
      <c r="Q27">
        <v>1</v>
      </c>
    </row>
    <row r="28" spans="1:17" x14ac:dyDescent="0.25">
      <c r="A28">
        <v>22</v>
      </c>
      <c r="B28">
        <v>22</v>
      </c>
      <c r="C28" t="s">
        <v>115</v>
      </c>
      <c r="D28" s="35">
        <v>42405790879</v>
      </c>
      <c r="E28" s="35">
        <v>42405819386</v>
      </c>
      <c r="F28">
        <v>5.0000000000000001E-3</v>
      </c>
      <c r="G28">
        <v>5.0000000000000001E-3</v>
      </c>
      <c r="H28" t="s">
        <v>106</v>
      </c>
      <c r="I28" t="s">
        <v>97</v>
      </c>
      <c r="J28" t="s">
        <v>107</v>
      </c>
      <c r="K28" t="s">
        <v>99</v>
      </c>
      <c r="L28">
        <v>1.2E-2</v>
      </c>
      <c r="M28">
        <v>0.22689999999999999</v>
      </c>
      <c r="N28">
        <v>45.378999999999998</v>
      </c>
      <c r="Q28">
        <v>1</v>
      </c>
    </row>
    <row r="29" spans="1:17" x14ac:dyDescent="0.25">
      <c r="A29">
        <v>23</v>
      </c>
      <c r="B29">
        <v>23</v>
      </c>
      <c r="C29" t="s">
        <v>21</v>
      </c>
      <c r="D29" s="35">
        <v>42405792754</v>
      </c>
      <c r="E29" s="35">
        <v>42405825590</v>
      </c>
      <c r="F29">
        <v>1</v>
      </c>
      <c r="G29">
        <v>1</v>
      </c>
      <c r="H29" t="s">
        <v>106</v>
      </c>
      <c r="I29" t="s">
        <v>97</v>
      </c>
      <c r="J29" t="s">
        <v>107</v>
      </c>
      <c r="K29" t="s">
        <v>99</v>
      </c>
      <c r="L29">
        <v>1E-3</v>
      </c>
      <c r="M29">
        <v>0</v>
      </c>
      <c r="N29">
        <v>0</v>
      </c>
      <c r="Q29">
        <v>1</v>
      </c>
    </row>
    <row r="30" spans="1:17" x14ac:dyDescent="0.25">
      <c r="A30">
        <v>24</v>
      </c>
      <c r="B30">
        <v>24</v>
      </c>
      <c r="C30" t="s">
        <v>21</v>
      </c>
      <c r="D30" s="35">
        <v>42405834039</v>
      </c>
      <c r="E30" s="35">
        <v>42405834074</v>
      </c>
      <c r="F30">
        <v>1</v>
      </c>
      <c r="G30">
        <v>1</v>
      </c>
      <c r="H30" t="s">
        <v>106</v>
      </c>
      <c r="I30" t="s">
        <v>97</v>
      </c>
      <c r="J30" t="s">
        <v>107</v>
      </c>
      <c r="K30" t="s">
        <v>99</v>
      </c>
      <c r="L30">
        <v>1.1999999999999999E-3</v>
      </c>
      <c r="M30">
        <v>1.8E-3</v>
      </c>
      <c r="N30">
        <v>1.8E-3</v>
      </c>
      <c r="Q30">
        <v>1</v>
      </c>
    </row>
    <row r="31" spans="1:17" x14ac:dyDescent="0.25">
      <c r="A31">
        <v>25</v>
      </c>
      <c r="B31">
        <v>25</v>
      </c>
      <c r="C31" t="s">
        <v>21</v>
      </c>
      <c r="D31" s="35">
        <v>42405842685</v>
      </c>
      <c r="E31" s="35">
        <v>42405922199</v>
      </c>
      <c r="F31">
        <v>1</v>
      </c>
      <c r="G31">
        <v>1</v>
      </c>
      <c r="H31" t="s">
        <v>106</v>
      </c>
      <c r="I31" t="s">
        <v>97</v>
      </c>
      <c r="J31" t="s">
        <v>107</v>
      </c>
      <c r="K31" t="s">
        <v>99</v>
      </c>
      <c r="L31">
        <v>2.0999999999999999E-3</v>
      </c>
      <c r="M31">
        <v>2.18E-2</v>
      </c>
      <c r="N31">
        <v>2.18E-2</v>
      </c>
      <c r="Q31">
        <v>1</v>
      </c>
    </row>
    <row r="32" spans="1:17" x14ac:dyDescent="0.25">
      <c r="A32">
        <v>26</v>
      </c>
      <c r="B32">
        <v>26</v>
      </c>
      <c r="C32" t="s">
        <v>21</v>
      </c>
      <c r="D32" s="35">
        <v>42405842789</v>
      </c>
      <c r="E32" s="35">
        <v>42405928449</v>
      </c>
      <c r="F32">
        <v>1</v>
      </c>
      <c r="G32">
        <v>1</v>
      </c>
      <c r="H32" t="s">
        <v>106</v>
      </c>
      <c r="I32" t="s">
        <v>97</v>
      </c>
      <c r="J32" t="s">
        <v>107</v>
      </c>
      <c r="K32" t="s">
        <v>99</v>
      </c>
      <c r="L32">
        <v>6.9999999999999999E-4</v>
      </c>
      <c r="M32">
        <v>0</v>
      </c>
      <c r="N32">
        <v>0</v>
      </c>
      <c r="Q32">
        <v>1</v>
      </c>
    </row>
    <row r="33" spans="1:17" x14ac:dyDescent="0.25">
      <c r="A33">
        <v>27</v>
      </c>
      <c r="B33">
        <v>27</v>
      </c>
      <c r="C33" t="s">
        <v>116</v>
      </c>
      <c r="D33" s="35">
        <v>42405842789</v>
      </c>
      <c r="E33" s="35">
        <v>42405934652</v>
      </c>
      <c r="F33">
        <v>8.8499999999999995E-2</v>
      </c>
      <c r="G33">
        <v>8.8499999999999995E-2</v>
      </c>
      <c r="H33" t="s">
        <v>106</v>
      </c>
      <c r="I33" t="s">
        <v>97</v>
      </c>
      <c r="J33" t="s">
        <v>107</v>
      </c>
      <c r="K33" t="s">
        <v>99</v>
      </c>
      <c r="L33">
        <v>7.2499999999999995E-2</v>
      </c>
      <c r="M33">
        <v>1.4866999999999999</v>
      </c>
      <c r="N33">
        <v>16.799399999999999</v>
      </c>
      <c r="Q33">
        <v>1</v>
      </c>
    </row>
    <row r="34" spans="1:17" x14ac:dyDescent="0.25">
      <c r="A34">
        <v>28</v>
      </c>
      <c r="B34">
        <v>28</v>
      </c>
      <c r="C34" t="s">
        <v>116</v>
      </c>
      <c r="D34" s="35">
        <v>42405842858</v>
      </c>
      <c r="E34" s="35">
        <v>42405940856</v>
      </c>
      <c r="F34">
        <v>8.7099999999999997E-2</v>
      </c>
      <c r="G34">
        <v>8.7099999999999997E-2</v>
      </c>
      <c r="H34" t="s">
        <v>106</v>
      </c>
      <c r="I34" t="s">
        <v>97</v>
      </c>
      <c r="J34" t="s">
        <v>107</v>
      </c>
      <c r="K34" t="s">
        <v>99</v>
      </c>
      <c r="L34">
        <v>7.5499999999999998E-2</v>
      </c>
      <c r="M34">
        <v>1.5490999999999999</v>
      </c>
      <c r="N34">
        <v>17.785399999999999</v>
      </c>
      <c r="Q34">
        <v>1</v>
      </c>
    </row>
    <row r="35" spans="1:17" x14ac:dyDescent="0.25">
      <c r="A35">
        <v>29</v>
      </c>
      <c r="B35">
        <v>29</v>
      </c>
      <c r="C35" t="s">
        <v>117</v>
      </c>
      <c r="D35" s="35">
        <v>42405842870</v>
      </c>
      <c r="E35" s="35">
        <v>42405947060</v>
      </c>
      <c r="F35">
        <v>9.01E-2</v>
      </c>
      <c r="G35">
        <v>9.01E-2</v>
      </c>
      <c r="H35" t="s">
        <v>106</v>
      </c>
      <c r="I35" t="s">
        <v>97</v>
      </c>
      <c r="J35" t="s">
        <v>107</v>
      </c>
      <c r="K35" t="s">
        <v>99</v>
      </c>
      <c r="L35">
        <v>7.7100000000000002E-2</v>
      </c>
      <c r="M35">
        <v>1.5826</v>
      </c>
      <c r="N35">
        <v>17.565000000000001</v>
      </c>
      <c r="Q35">
        <v>1</v>
      </c>
    </row>
    <row r="36" spans="1:17" x14ac:dyDescent="0.25">
      <c r="A36">
        <v>30</v>
      </c>
      <c r="B36">
        <v>30</v>
      </c>
      <c r="C36" t="s">
        <v>117</v>
      </c>
      <c r="D36" s="35">
        <v>42405842905</v>
      </c>
      <c r="E36" s="35">
        <v>42405953263</v>
      </c>
      <c r="F36">
        <v>9.2600000000000002E-2</v>
      </c>
      <c r="G36">
        <v>9.2600000000000002E-2</v>
      </c>
      <c r="H36" t="s">
        <v>106</v>
      </c>
      <c r="I36" t="s">
        <v>97</v>
      </c>
      <c r="J36" t="s">
        <v>107</v>
      </c>
      <c r="K36" t="s">
        <v>99</v>
      </c>
      <c r="L36">
        <v>7.8100000000000003E-2</v>
      </c>
      <c r="M36">
        <v>1.6040000000000001</v>
      </c>
      <c r="N36">
        <v>17.321899999999999</v>
      </c>
      <c r="Q36">
        <v>1</v>
      </c>
    </row>
    <row r="37" spans="1:17" x14ac:dyDescent="0.25">
      <c r="A37">
        <v>31</v>
      </c>
      <c r="B37">
        <v>31</v>
      </c>
      <c r="C37" t="s">
        <v>118</v>
      </c>
      <c r="D37" s="35">
        <v>42405842916</v>
      </c>
      <c r="E37" s="35">
        <v>42405959467</v>
      </c>
      <c r="F37">
        <v>8.8800000000000004E-2</v>
      </c>
      <c r="G37">
        <v>8.8800000000000004E-2</v>
      </c>
      <c r="H37" t="s">
        <v>106</v>
      </c>
      <c r="I37" t="s">
        <v>97</v>
      </c>
      <c r="J37" t="s">
        <v>107</v>
      </c>
      <c r="K37" t="s">
        <v>99</v>
      </c>
      <c r="L37">
        <v>0.1041</v>
      </c>
      <c r="M37">
        <v>2.1456</v>
      </c>
      <c r="N37">
        <v>24.162299999999998</v>
      </c>
      <c r="Q37">
        <v>1</v>
      </c>
    </row>
    <row r="38" spans="1:17" x14ac:dyDescent="0.25">
      <c r="A38">
        <v>32</v>
      </c>
      <c r="B38">
        <v>32</v>
      </c>
      <c r="C38" t="s">
        <v>118</v>
      </c>
      <c r="D38" s="35">
        <v>42405842986</v>
      </c>
      <c r="E38" s="35">
        <v>42405965659</v>
      </c>
      <c r="F38">
        <v>9.0300000000000005E-2</v>
      </c>
      <c r="G38">
        <v>9.0300000000000005E-2</v>
      </c>
      <c r="H38" t="s">
        <v>106</v>
      </c>
      <c r="I38" t="s">
        <v>97</v>
      </c>
      <c r="J38" t="s">
        <v>107</v>
      </c>
      <c r="K38" t="s">
        <v>99</v>
      </c>
      <c r="L38">
        <v>0.10290000000000001</v>
      </c>
      <c r="M38">
        <v>2.1211000000000002</v>
      </c>
      <c r="N38">
        <v>23.489799999999999</v>
      </c>
      <c r="Q38">
        <v>1</v>
      </c>
    </row>
    <row r="39" spans="1:17" x14ac:dyDescent="0.25">
      <c r="A39">
        <v>33</v>
      </c>
      <c r="B39">
        <v>33</v>
      </c>
      <c r="C39" t="s">
        <v>119</v>
      </c>
      <c r="D39" s="35">
        <v>42405842986</v>
      </c>
      <c r="E39" s="35">
        <v>42405971863</v>
      </c>
      <c r="F39">
        <v>8.9899999999999994E-2</v>
      </c>
      <c r="G39">
        <v>8.9899999999999994E-2</v>
      </c>
      <c r="H39" t="s">
        <v>106</v>
      </c>
      <c r="I39" t="s">
        <v>97</v>
      </c>
      <c r="J39" t="s">
        <v>107</v>
      </c>
      <c r="K39" t="s">
        <v>99</v>
      </c>
      <c r="L39">
        <v>0.12470000000000001</v>
      </c>
      <c r="M39">
        <v>2.5747</v>
      </c>
      <c r="N39">
        <v>28.639600000000002</v>
      </c>
      <c r="Q39">
        <v>1</v>
      </c>
    </row>
    <row r="40" spans="1:17" x14ac:dyDescent="0.25">
      <c r="A40">
        <v>34</v>
      </c>
      <c r="B40">
        <v>34</v>
      </c>
      <c r="C40" t="s">
        <v>119</v>
      </c>
      <c r="D40" s="35">
        <v>42405843032</v>
      </c>
      <c r="E40" s="35">
        <v>42405978067</v>
      </c>
      <c r="F40">
        <v>8.9099999999999999E-2</v>
      </c>
      <c r="G40">
        <v>8.9099999999999999E-2</v>
      </c>
      <c r="H40" t="s">
        <v>106</v>
      </c>
      <c r="I40" t="s">
        <v>97</v>
      </c>
      <c r="J40" t="s">
        <v>107</v>
      </c>
      <c r="K40" t="s">
        <v>99</v>
      </c>
      <c r="L40">
        <v>0.1245</v>
      </c>
      <c r="M40">
        <v>2.5707</v>
      </c>
      <c r="N40">
        <v>28.851900000000001</v>
      </c>
      <c r="Q40">
        <v>1</v>
      </c>
    </row>
    <row r="41" spans="1:17" x14ac:dyDescent="0.25">
      <c r="A41">
        <v>35</v>
      </c>
      <c r="B41">
        <v>35</v>
      </c>
      <c r="C41" t="s">
        <v>120</v>
      </c>
      <c r="D41" s="35">
        <v>42405843043</v>
      </c>
      <c r="E41" s="35">
        <v>42405984270</v>
      </c>
      <c r="F41">
        <v>8.8800000000000004E-2</v>
      </c>
      <c r="G41">
        <v>8.8800000000000004E-2</v>
      </c>
      <c r="H41" t="s">
        <v>106</v>
      </c>
      <c r="I41" t="s">
        <v>97</v>
      </c>
      <c r="J41" t="s">
        <v>107</v>
      </c>
      <c r="K41" t="s">
        <v>99</v>
      </c>
      <c r="L41">
        <v>0.17249999999999999</v>
      </c>
      <c r="M41">
        <v>3.5697999999999999</v>
      </c>
      <c r="N41">
        <v>40.200099999999999</v>
      </c>
      <c r="Q41">
        <v>1</v>
      </c>
    </row>
    <row r="42" spans="1:17" x14ac:dyDescent="0.25">
      <c r="A42">
        <v>36</v>
      </c>
      <c r="B42">
        <v>36</v>
      </c>
      <c r="C42" t="s">
        <v>120</v>
      </c>
      <c r="D42" s="35">
        <v>42405843090</v>
      </c>
      <c r="E42" s="35">
        <v>42405990474</v>
      </c>
      <c r="F42">
        <v>9.0999999999999998E-2</v>
      </c>
      <c r="G42">
        <v>9.0999999999999998E-2</v>
      </c>
      <c r="H42" t="s">
        <v>106</v>
      </c>
      <c r="I42" t="s">
        <v>97</v>
      </c>
      <c r="J42" t="s">
        <v>107</v>
      </c>
      <c r="K42" t="s">
        <v>99</v>
      </c>
      <c r="L42">
        <v>0.17499999999999999</v>
      </c>
      <c r="M42">
        <v>3.6217999999999999</v>
      </c>
      <c r="N42">
        <v>39.799700000000001</v>
      </c>
      <c r="Q42">
        <v>1</v>
      </c>
    </row>
    <row r="43" spans="1:17" x14ac:dyDescent="0.25">
      <c r="A43">
        <v>37</v>
      </c>
      <c r="B43">
        <v>37</v>
      </c>
      <c r="C43" t="s">
        <v>121</v>
      </c>
      <c r="D43" s="35">
        <v>42405843125</v>
      </c>
      <c r="E43" s="35">
        <v>42405996666</v>
      </c>
      <c r="F43">
        <v>8.9499999999999996E-2</v>
      </c>
      <c r="G43">
        <v>8.9499999999999996E-2</v>
      </c>
      <c r="H43" t="s">
        <v>106</v>
      </c>
      <c r="I43" t="s">
        <v>97</v>
      </c>
      <c r="J43" t="s">
        <v>107</v>
      </c>
      <c r="K43" t="s">
        <v>99</v>
      </c>
      <c r="L43">
        <v>0.1333</v>
      </c>
      <c r="M43">
        <v>2.7542</v>
      </c>
      <c r="N43">
        <v>30.7727</v>
      </c>
      <c r="Q43">
        <v>1</v>
      </c>
    </row>
    <row r="44" spans="1:17" x14ac:dyDescent="0.25">
      <c r="A44">
        <v>38</v>
      </c>
      <c r="B44">
        <v>38</v>
      </c>
      <c r="C44" t="s">
        <v>121</v>
      </c>
      <c r="D44" s="35">
        <v>42405843159</v>
      </c>
      <c r="E44" s="35">
        <v>42406002870</v>
      </c>
      <c r="F44">
        <v>9.06E-2</v>
      </c>
      <c r="G44">
        <v>9.06E-2</v>
      </c>
      <c r="H44" t="s">
        <v>106</v>
      </c>
      <c r="I44" t="s">
        <v>97</v>
      </c>
      <c r="J44" t="s">
        <v>107</v>
      </c>
      <c r="K44" t="s">
        <v>99</v>
      </c>
      <c r="L44">
        <v>0.13600000000000001</v>
      </c>
      <c r="M44">
        <v>2.8100999999999998</v>
      </c>
      <c r="N44">
        <v>31.016200000000001</v>
      </c>
      <c r="Q44">
        <v>1</v>
      </c>
    </row>
    <row r="45" spans="1:17" x14ac:dyDescent="0.25">
      <c r="A45">
        <v>39</v>
      </c>
      <c r="B45">
        <v>39</v>
      </c>
      <c r="C45" t="s">
        <v>122</v>
      </c>
      <c r="D45" s="35">
        <v>42405843159</v>
      </c>
      <c r="E45" s="35">
        <v>42406009074</v>
      </c>
      <c r="F45">
        <v>9.1600000000000001E-2</v>
      </c>
      <c r="G45">
        <v>9.1600000000000001E-2</v>
      </c>
      <c r="H45" t="s">
        <v>106</v>
      </c>
      <c r="I45" t="s">
        <v>97</v>
      </c>
      <c r="J45" t="s">
        <v>107</v>
      </c>
      <c r="K45" t="s">
        <v>99</v>
      </c>
      <c r="L45">
        <v>0.1142</v>
      </c>
      <c r="M45">
        <v>2.3565999999999998</v>
      </c>
      <c r="N45">
        <v>25.727499999999999</v>
      </c>
      <c r="Q45">
        <v>1</v>
      </c>
    </row>
    <row r="46" spans="1:17" x14ac:dyDescent="0.25">
      <c r="A46">
        <v>40</v>
      </c>
      <c r="B46">
        <v>40</v>
      </c>
      <c r="C46" t="s">
        <v>122</v>
      </c>
      <c r="D46" s="35">
        <v>42405878206</v>
      </c>
      <c r="E46" s="35">
        <v>42406015277</v>
      </c>
      <c r="F46">
        <v>9.0300000000000005E-2</v>
      </c>
      <c r="G46">
        <v>9.0300000000000005E-2</v>
      </c>
      <c r="H46" t="s">
        <v>106</v>
      </c>
      <c r="I46" t="s">
        <v>97</v>
      </c>
      <c r="J46" t="s">
        <v>107</v>
      </c>
      <c r="K46" t="s">
        <v>99</v>
      </c>
      <c r="L46">
        <v>0.11260000000000001</v>
      </c>
      <c r="M46">
        <v>2.3227000000000002</v>
      </c>
      <c r="N46">
        <v>25.721599999999999</v>
      </c>
      <c r="Q46">
        <v>1</v>
      </c>
    </row>
    <row r="47" spans="1:17" x14ac:dyDescent="0.25">
      <c r="A47">
        <v>41</v>
      </c>
      <c r="B47">
        <v>1</v>
      </c>
      <c r="C47" t="s">
        <v>123</v>
      </c>
      <c r="D47" s="35">
        <v>42405882523</v>
      </c>
      <c r="E47" s="35">
        <v>42406021469</v>
      </c>
      <c r="F47">
        <v>9.1700000000000004E-2</v>
      </c>
      <c r="G47">
        <v>9.1700000000000004E-2</v>
      </c>
      <c r="H47" t="s">
        <v>106</v>
      </c>
      <c r="I47" t="s">
        <v>97</v>
      </c>
      <c r="J47" t="s">
        <v>107</v>
      </c>
      <c r="K47" t="s">
        <v>99</v>
      </c>
      <c r="L47">
        <v>9.2399999999999996E-2</v>
      </c>
      <c r="M47">
        <v>1.9018999999999999</v>
      </c>
      <c r="N47">
        <v>20.740600000000001</v>
      </c>
      <c r="Q47">
        <v>1</v>
      </c>
    </row>
    <row r="48" spans="1:17" x14ac:dyDescent="0.25">
      <c r="A48">
        <v>42</v>
      </c>
      <c r="B48">
        <v>2</v>
      </c>
      <c r="C48" t="s">
        <v>123</v>
      </c>
      <c r="D48" s="35">
        <v>42405882569</v>
      </c>
      <c r="E48" s="35">
        <v>42406027673</v>
      </c>
      <c r="F48">
        <v>9.0800000000000006E-2</v>
      </c>
      <c r="G48">
        <v>9.0800000000000006E-2</v>
      </c>
      <c r="H48" t="s">
        <v>106</v>
      </c>
      <c r="I48" t="s">
        <v>97</v>
      </c>
      <c r="J48" t="s">
        <v>107</v>
      </c>
      <c r="K48" t="s">
        <v>99</v>
      </c>
      <c r="L48">
        <v>9.0800000000000006E-2</v>
      </c>
      <c r="M48">
        <v>1.8686</v>
      </c>
      <c r="N48">
        <v>20.5791</v>
      </c>
      <c r="Q48">
        <v>1</v>
      </c>
    </row>
    <row r="49" spans="1:17" x14ac:dyDescent="0.25">
      <c r="A49">
        <v>43</v>
      </c>
      <c r="B49">
        <v>3</v>
      </c>
      <c r="C49" t="s">
        <v>124</v>
      </c>
      <c r="D49" s="35">
        <v>42405888495</v>
      </c>
      <c r="E49" s="35">
        <v>42406033877</v>
      </c>
      <c r="F49">
        <v>8.9399999999999993E-2</v>
      </c>
      <c r="G49">
        <v>8.9399999999999993E-2</v>
      </c>
      <c r="H49" t="s">
        <v>106</v>
      </c>
      <c r="I49" t="s">
        <v>97</v>
      </c>
      <c r="J49" t="s">
        <v>107</v>
      </c>
      <c r="K49" t="s">
        <v>99</v>
      </c>
      <c r="L49">
        <v>9.3799999999999994E-2</v>
      </c>
      <c r="M49">
        <v>1.9311</v>
      </c>
      <c r="N49">
        <v>21.6004</v>
      </c>
      <c r="Q49">
        <v>1</v>
      </c>
    </row>
    <row r="50" spans="1:17" x14ac:dyDescent="0.25">
      <c r="A50">
        <v>44</v>
      </c>
      <c r="B50">
        <v>4</v>
      </c>
      <c r="C50" t="s">
        <v>124</v>
      </c>
      <c r="D50" s="35">
        <v>42405888530</v>
      </c>
      <c r="E50" s="35">
        <v>42406040081</v>
      </c>
      <c r="F50">
        <v>8.72E-2</v>
      </c>
      <c r="G50">
        <v>8.72E-2</v>
      </c>
      <c r="H50" t="s">
        <v>106</v>
      </c>
      <c r="I50" t="s">
        <v>97</v>
      </c>
      <c r="J50" t="s">
        <v>107</v>
      </c>
      <c r="K50" t="s">
        <v>99</v>
      </c>
      <c r="L50">
        <v>9.1700000000000004E-2</v>
      </c>
      <c r="M50">
        <v>1.8873</v>
      </c>
      <c r="N50">
        <v>21.643699999999999</v>
      </c>
      <c r="Q50">
        <v>1</v>
      </c>
    </row>
    <row r="51" spans="1:17" x14ac:dyDescent="0.25">
      <c r="A51">
        <v>45</v>
      </c>
      <c r="B51">
        <v>5</v>
      </c>
      <c r="C51" t="s">
        <v>43</v>
      </c>
      <c r="D51" s="35">
        <v>42405888553</v>
      </c>
      <c r="E51" s="35">
        <v>42406046273</v>
      </c>
      <c r="F51">
        <v>1.12E-2</v>
      </c>
      <c r="G51">
        <v>1.12E-2</v>
      </c>
      <c r="H51" t="s">
        <v>106</v>
      </c>
      <c r="I51" t="s">
        <v>97</v>
      </c>
      <c r="J51" t="s">
        <v>107</v>
      </c>
      <c r="K51" t="s">
        <v>99</v>
      </c>
      <c r="L51">
        <v>3.6400000000000002E-2</v>
      </c>
      <c r="M51">
        <v>0.73550000000000004</v>
      </c>
      <c r="N51">
        <v>65.667199999999994</v>
      </c>
      <c r="Q51">
        <v>1</v>
      </c>
    </row>
    <row r="52" spans="1:17" x14ac:dyDescent="0.25">
      <c r="A52">
        <v>46</v>
      </c>
      <c r="B52">
        <v>6</v>
      </c>
      <c r="C52" t="s">
        <v>44</v>
      </c>
      <c r="D52" s="35">
        <v>42405888611</v>
      </c>
      <c r="E52" s="35">
        <v>42406052476</v>
      </c>
      <c r="F52">
        <v>1.0500000000000001E-2</v>
      </c>
      <c r="G52">
        <v>1.0500000000000001E-2</v>
      </c>
      <c r="H52" t="s">
        <v>106</v>
      </c>
      <c r="I52" t="s">
        <v>97</v>
      </c>
      <c r="J52" t="s">
        <v>107</v>
      </c>
      <c r="K52" t="s">
        <v>99</v>
      </c>
      <c r="L52">
        <v>3.1699999999999999E-2</v>
      </c>
      <c r="M52">
        <v>0.63759999999999994</v>
      </c>
      <c r="N52">
        <v>60.721499999999999</v>
      </c>
      <c r="Q52">
        <v>1</v>
      </c>
    </row>
    <row r="53" spans="1:17" x14ac:dyDescent="0.25">
      <c r="A53">
        <v>47</v>
      </c>
      <c r="B53">
        <v>7</v>
      </c>
      <c r="C53" t="s">
        <v>125</v>
      </c>
      <c r="D53" s="35">
        <v>42405888622</v>
      </c>
      <c r="E53" s="35">
        <v>42406058680</v>
      </c>
      <c r="F53">
        <v>1</v>
      </c>
      <c r="G53">
        <v>1</v>
      </c>
      <c r="H53" t="s">
        <v>106</v>
      </c>
      <c r="I53" t="s">
        <v>97</v>
      </c>
      <c r="J53" t="s">
        <v>107</v>
      </c>
      <c r="K53" t="s">
        <v>99</v>
      </c>
      <c r="L53">
        <v>8.0000000000000004E-4</v>
      </c>
      <c r="M53">
        <v>0</v>
      </c>
      <c r="N53">
        <v>0</v>
      </c>
      <c r="Q53">
        <v>1</v>
      </c>
    </row>
    <row r="54" spans="1:17" x14ac:dyDescent="0.25">
      <c r="A54">
        <v>48</v>
      </c>
      <c r="B54">
        <v>8</v>
      </c>
      <c r="C54" t="s">
        <v>126</v>
      </c>
      <c r="D54" s="35">
        <v>42405894664</v>
      </c>
      <c r="E54" s="35">
        <v>42406064884</v>
      </c>
      <c r="F54">
        <v>8.9099999999999999E-2</v>
      </c>
      <c r="G54">
        <v>8.9099999999999999E-2</v>
      </c>
      <c r="H54" t="s">
        <v>106</v>
      </c>
      <c r="I54" t="s">
        <v>97</v>
      </c>
      <c r="J54" t="s">
        <v>107</v>
      </c>
      <c r="K54" t="s">
        <v>99</v>
      </c>
      <c r="L54">
        <v>7.5700000000000003E-2</v>
      </c>
      <c r="M54">
        <v>1.5541</v>
      </c>
      <c r="N54">
        <v>17.441800000000001</v>
      </c>
      <c r="Q54">
        <v>1</v>
      </c>
    </row>
    <row r="55" spans="1:17" x14ac:dyDescent="0.25">
      <c r="A55">
        <v>49</v>
      </c>
      <c r="B55">
        <v>9</v>
      </c>
      <c r="C55" t="s">
        <v>126</v>
      </c>
      <c r="D55" s="35">
        <v>42405894837</v>
      </c>
      <c r="E55" s="35">
        <v>42406071087</v>
      </c>
      <c r="F55">
        <v>9.2299999999999993E-2</v>
      </c>
      <c r="G55">
        <v>9.2299999999999993E-2</v>
      </c>
      <c r="H55" t="s">
        <v>106</v>
      </c>
      <c r="I55" t="s">
        <v>97</v>
      </c>
      <c r="J55" t="s">
        <v>107</v>
      </c>
      <c r="K55" t="s">
        <v>99</v>
      </c>
      <c r="L55">
        <v>7.9299999999999995E-2</v>
      </c>
      <c r="M55">
        <v>1.6285000000000001</v>
      </c>
      <c r="N55">
        <v>17.643999999999998</v>
      </c>
      <c r="Q55">
        <v>1</v>
      </c>
    </row>
    <row r="56" spans="1:17" x14ac:dyDescent="0.25">
      <c r="A56">
        <v>50</v>
      </c>
      <c r="B56">
        <v>10</v>
      </c>
      <c r="C56" t="s">
        <v>127</v>
      </c>
      <c r="D56" s="35">
        <v>42405894849</v>
      </c>
      <c r="E56" s="35">
        <v>42406077291</v>
      </c>
      <c r="F56">
        <v>8.7900000000000006E-2</v>
      </c>
      <c r="G56">
        <v>8.7900000000000006E-2</v>
      </c>
      <c r="H56" t="s">
        <v>106</v>
      </c>
      <c r="I56" t="s">
        <v>97</v>
      </c>
      <c r="J56" t="s">
        <v>107</v>
      </c>
      <c r="K56" t="s">
        <v>99</v>
      </c>
      <c r="L56">
        <v>7.2300000000000003E-2</v>
      </c>
      <c r="M56">
        <v>1.4824999999999999</v>
      </c>
      <c r="N56">
        <v>16.866299999999999</v>
      </c>
      <c r="Q56">
        <v>1</v>
      </c>
    </row>
    <row r="57" spans="1:17" x14ac:dyDescent="0.25">
      <c r="A57">
        <v>51</v>
      </c>
      <c r="B57">
        <v>11</v>
      </c>
      <c r="C57" t="s">
        <v>127</v>
      </c>
      <c r="D57" s="35">
        <v>42405894884</v>
      </c>
      <c r="E57" s="35">
        <v>42406083495</v>
      </c>
      <c r="F57">
        <v>8.8400000000000006E-2</v>
      </c>
      <c r="G57">
        <v>8.8400000000000006E-2</v>
      </c>
      <c r="H57" t="s">
        <v>106</v>
      </c>
      <c r="I57" t="s">
        <v>97</v>
      </c>
      <c r="J57" t="s">
        <v>107</v>
      </c>
      <c r="K57" t="s">
        <v>99</v>
      </c>
      <c r="L57">
        <v>7.3099999999999998E-2</v>
      </c>
      <c r="M57">
        <v>1.4999</v>
      </c>
      <c r="N57">
        <v>16.967300000000002</v>
      </c>
      <c r="Q57">
        <v>1</v>
      </c>
    </row>
    <row r="58" spans="1:17" x14ac:dyDescent="0.25">
      <c r="A58">
        <v>52</v>
      </c>
      <c r="B58">
        <v>12</v>
      </c>
      <c r="C58" t="s">
        <v>128</v>
      </c>
      <c r="D58" s="35">
        <v>42405894895</v>
      </c>
      <c r="E58" s="35">
        <v>42406089699</v>
      </c>
      <c r="F58">
        <v>8.77E-2</v>
      </c>
      <c r="G58">
        <v>8.77E-2</v>
      </c>
      <c r="H58" t="s">
        <v>106</v>
      </c>
      <c r="I58" t="s">
        <v>97</v>
      </c>
      <c r="J58" t="s">
        <v>107</v>
      </c>
      <c r="K58" t="s">
        <v>99</v>
      </c>
      <c r="L58">
        <v>7.6399999999999996E-2</v>
      </c>
      <c r="M58">
        <v>1.5680000000000001</v>
      </c>
      <c r="N58">
        <v>17.879300000000001</v>
      </c>
      <c r="Q58">
        <v>1</v>
      </c>
    </row>
    <row r="59" spans="1:17" x14ac:dyDescent="0.25">
      <c r="A59">
        <v>53</v>
      </c>
      <c r="B59">
        <v>13</v>
      </c>
      <c r="C59" t="s">
        <v>128</v>
      </c>
      <c r="D59" s="35">
        <v>42405894942</v>
      </c>
      <c r="E59" s="35">
        <v>42406095891</v>
      </c>
      <c r="F59">
        <v>8.8599999999999998E-2</v>
      </c>
      <c r="G59">
        <v>8.8599999999999998E-2</v>
      </c>
      <c r="H59" t="s">
        <v>106</v>
      </c>
      <c r="I59" t="s">
        <v>97</v>
      </c>
      <c r="J59" t="s">
        <v>107</v>
      </c>
      <c r="K59" t="s">
        <v>99</v>
      </c>
      <c r="L59">
        <v>7.7700000000000005E-2</v>
      </c>
      <c r="M59">
        <v>1.5958000000000001</v>
      </c>
      <c r="N59">
        <v>18.011199999999999</v>
      </c>
      <c r="Q59">
        <v>1</v>
      </c>
    </row>
    <row r="60" spans="1:17" x14ac:dyDescent="0.25">
      <c r="A60">
        <v>54</v>
      </c>
      <c r="B60">
        <v>14</v>
      </c>
      <c r="C60" t="s">
        <v>129</v>
      </c>
      <c r="D60" s="35">
        <v>42405894953</v>
      </c>
      <c r="E60" s="35">
        <v>42406102094</v>
      </c>
      <c r="F60">
        <v>9.2200000000000004E-2</v>
      </c>
      <c r="G60">
        <v>9.2200000000000004E-2</v>
      </c>
      <c r="H60" t="s">
        <v>106</v>
      </c>
      <c r="I60" t="s">
        <v>97</v>
      </c>
      <c r="J60" t="s">
        <v>107</v>
      </c>
      <c r="K60" t="s">
        <v>99</v>
      </c>
      <c r="L60">
        <v>7.4200000000000002E-2</v>
      </c>
      <c r="M60">
        <v>1.5227999999999999</v>
      </c>
      <c r="N60">
        <v>16.516500000000001</v>
      </c>
      <c r="Q60">
        <v>1</v>
      </c>
    </row>
    <row r="61" spans="1:17" x14ac:dyDescent="0.25">
      <c r="A61">
        <v>55</v>
      </c>
      <c r="B61">
        <v>15</v>
      </c>
      <c r="C61" t="s">
        <v>129</v>
      </c>
      <c r="D61" s="35">
        <v>42405895000</v>
      </c>
      <c r="E61" s="35">
        <v>42406108298</v>
      </c>
      <c r="F61">
        <v>9.11E-2</v>
      </c>
      <c r="G61">
        <v>9.11E-2</v>
      </c>
      <c r="H61" t="s">
        <v>106</v>
      </c>
      <c r="I61" t="s">
        <v>97</v>
      </c>
      <c r="J61" t="s">
        <v>107</v>
      </c>
      <c r="K61" t="s">
        <v>99</v>
      </c>
      <c r="L61">
        <v>7.3300000000000004E-2</v>
      </c>
      <c r="M61">
        <v>1.5041</v>
      </c>
      <c r="N61">
        <v>16.510100000000001</v>
      </c>
      <c r="Q61">
        <v>1</v>
      </c>
    </row>
    <row r="62" spans="1:17" x14ac:dyDescent="0.25">
      <c r="A62">
        <v>56</v>
      </c>
      <c r="B62">
        <v>16</v>
      </c>
      <c r="C62" t="s">
        <v>130</v>
      </c>
      <c r="D62" s="35">
        <v>42405895000</v>
      </c>
      <c r="E62" s="35">
        <v>42406114502</v>
      </c>
      <c r="F62">
        <v>9.9199999999999997E-2</v>
      </c>
      <c r="G62">
        <v>9.9199999999999997E-2</v>
      </c>
      <c r="H62" t="s">
        <v>106</v>
      </c>
      <c r="I62" t="s">
        <v>97</v>
      </c>
      <c r="J62" t="s">
        <v>107</v>
      </c>
      <c r="K62" t="s">
        <v>99</v>
      </c>
      <c r="L62">
        <v>8.1100000000000005E-2</v>
      </c>
      <c r="M62">
        <v>1.6659999999999999</v>
      </c>
      <c r="N62">
        <v>16.794</v>
      </c>
      <c r="Q62">
        <v>1</v>
      </c>
    </row>
    <row r="63" spans="1:17" x14ac:dyDescent="0.25">
      <c r="A63">
        <v>57</v>
      </c>
      <c r="B63">
        <v>17</v>
      </c>
      <c r="C63" t="s">
        <v>130</v>
      </c>
      <c r="D63" s="35">
        <v>42405895069</v>
      </c>
      <c r="E63" s="35">
        <v>42406120694</v>
      </c>
      <c r="F63">
        <v>8.2100000000000006E-2</v>
      </c>
      <c r="G63">
        <v>8.2100000000000006E-2</v>
      </c>
      <c r="H63" t="s">
        <v>106</v>
      </c>
      <c r="I63" t="s">
        <v>97</v>
      </c>
      <c r="J63" t="s">
        <v>107</v>
      </c>
      <c r="K63" t="s">
        <v>99</v>
      </c>
      <c r="L63">
        <v>6.4799999999999996E-2</v>
      </c>
      <c r="M63">
        <v>1.327</v>
      </c>
      <c r="N63">
        <v>16.163499999999999</v>
      </c>
      <c r="Q63">
        <v>1</v>
      </c>
    </row>
    <row r="64" spans="1:17" x14ac:dyDescent="0.25">
      <c r="A64">
        <v>58</v>
      </c>
      <c r="B64">
        <v>18</v>
      </c>
      <c r="C64" t="s">
        <v>131</v>
      </c>
      <c r="D64" s="35">
        <v>42405895069</v>
      </c>
      <c r="E64" s="35">
        <v>42406126898</v>
      </c>
      <c r="F64">
        <v>8.8499999999999995E-2</v>
      </c>
      <c r="G64">
        <v>8.8499999999999995E-2</v>
      </c>
      <c r="H64" t="s">
        <v>106</v>
      </c>
      <c r="I64" t="s">
        <v>97</v>
      </c>
      <c r="J64" t="s">
        <v>107</v>
      </c>
      <c r="K64" t="s">
        <v>99</v>
      </c>
      <c r="L64">
        <v>9.11E-2</v>
      </c>
      <c r="M64">
        <v>1.8748</v>
      </c>
      <c r="N64">
        <v>21.1846</v>
      </c>
      <c r="Q64">
        <v>1</v>
      </c>
    </row>
    <row r="65" spans="1:17" x14ac:dyDescent="0.25">
      <c r="A65">
        <v>59</v>
      </c>
      <c r="B65">
        <v>19</v>
      </c>
      <c r="C65" t="s">
        <v>131</v>
      </c>
      <c r="D65" s="35">
        <v>42405895104</v>
      </c>
      <c r="E65" s="35">
        <v>42406133101</v>
      </c>
      <c r="F65">
        <v>8.6099999999999996E-2</v>
      </c>
      <c r="G65">
        <v>8.6099999999999996E-2</v>
      </c>
      <c r="H65" t="s">
        <v>106</v>
      </c>
      <c r="I65" t="s">
        <v>97</v>
      </c>
      <c r="J65" t="s">
        <v>107</v>
      </c>
      <c r="K65" t="s">
        <v>99</v>
      </c>
      <c r="L65">
        <v>8.6699999999999999E-2</v>
      </c>
      <c r="M65">
        <v>1.7826</v>
      </c>
      <c r="N65">
        <v>20.703600000000002</v>
      </c>
      <c r="Q65">
        <v>1</v>
      </c>
    </row>
    <row r="66" spans="1:17" x14ac:dyDescent="0.25">
      <c r="A66">
        <v>60</v>
      </c>
      <c r="B66">
        <v>20</v>
      </c>
      <c r="C66" t="s">
        <v>43</v>
      </c>
      <c r="D66" s="35">
        <v>42405907118</v>
      </c>
      <c r="E66" s="35">
        <v>42406139305</v>
      </c>
      <c r="F66">
        <v>1.46E-2</v>
      </c>
      <c r="G66">
        <v>1.46E-2</v>
      </c>
      <c r="H66" t="s">
        <v>106</v>
      </c>
      <c r="I66" t="s">
        <v>97</v>
      </c>
      <c r="J66" t="s">
        <v>107</v>
      </c>
      <c r="K66" t="s">
        <v>99</v>
      </c>
      <c r="L66">
        <v>4.3700000000000003E-2</v>
      </c>
      <c r="M66">
        <v>0.88749999999999996</v>
      </c>
      <c r="N66">
        <v>60.789499999999997</v>
      </c>
      <c r="Q66">
        <v>1</v>
      </c>
    </row>
    <row r="67" spans="1:17" x14ac:dyDescent="0.25">
      <c r="A67">
        <v>61</v>
      </c>
      <c r="B67">
        <v>21</v>
      </c>
      <c r="C67" t="s">
        <v>45</v>
      </c>
      <c r="D67" s="35">
        <v>42405907222</v>
      </c>
      <c r="E67" s="35">
        <v>42406145497</v>
      </c>
      <c r="F67">
        <v>1.4200000000000001E-2</v>
      </c>
      <c r="G67">
        <v>1.4200000000000001E-2</v>
      </c>
      <c r="H67" t="s">
        <v>106</v>
      </c>
      <c r="I67" t="s">
        <v>97</v>
      </c>
      <c r="J67" t="s">
        <v>107</v>
      </c>
      <c r="K67" t="s">
        <v>99</v>
      </c>
      <c r="L67">
        <v>4.2799999999999998E-2</v>
      </c>
      <c r="M67">
        <v>0.86880000000000002</v>
      </c>
      <c r="N67">
        <v>61.181699999999999</v>
      </c>
      <c r="Q67">
        <v>1</v>
      </c>
    </row>
    <row r="68" spans="1:17" x14ac:dyDescent="0.25">
      <c r="A68">
        <v>62</v>
      </c>
      <c r="B68">
        <v>22</v>
      </c>
      <c r="C68" t="s">
        <v>132</v>
      </c>
      <c r="D68" s="35">
        <v>42405907222</v>
      </c>
      <c r="E68" s="35">
        <v>42406151701</v>
      </c>
      <c r="F68">
        <v>1</v>
      </c>
      <c r="G68">
        <v>1</v>
      </c>
      <c r="H68" t="s">
        <v>106</v>
      </c>
      <c r="I68" t="s">
        <v>97</v>
      </c>
      <c r="J68" t="s">
        <v>107</v>
      </c>
      <c r="K68" t="s">
        <v>99</v>
      </c>
      <c r="L68">
        <v>2.9999999999999997E-4</v>
      </c>
      <c r="M68">
        <v>0</v>
      </c>
      <c r="N68">
        <v>0</v>
      </c>
      <c r="Q68">
        <v>1</v>
      </c>
    </row>
    <row r="69" spans="1:17" x14ac:dyDescent="0.25">
      <c r="A69">
        <v>63</v>
      </c>
      <c r="B69">
        <v>23</v>
      </c>
      <c r="C69" t="s">
        <v>21</v>
      </c>
      <c r="D69" s="35">
        <v>42406653333</v>
      </c>
      <c r="E69" s="35">
        <v>42406661793</v>
      </c>
      <c r="F69">
        <v>1</v>
      </c>
      <c r="G69">
        <v>1</v>
      </c>
      <c r="H69" t="s">
        <v>106</v>
      </c>
      <c r="I69" t="s">
        <v>97</v>
      </c>
      <c r="J69" t="s">
        <v>107</v>
      </c>
      <c r="K69" t="s">
        <v>99</v>
      </c>
      <c r="L69">
        <v>2.8E-3</v>
      </c>
      <c r="M69">
        <v>3.4700000000000002E-2</v>
      </c>
      <c r="N69">
        <v>3.4700000000000002E-2</v>
      </c>
      <c r="Q69">
        <v>1</v>
      </c>
    </row>
    <row r="70" spans="1:17" x14ac:dyDescent="0.25">
      <c r="A70">
        <v>64</v>
      </c>
      <c r="B70">
        <v>24</v>
      </c>
      <c r="C70" t="s">
        <v>21</v>
      </c>
      <c r="D70" s="35">
        <v>42406653368</v>
      </c>
      <c r="E70" s="35">
        <v>42406668020</v>
      </c>
      <c r="F70">
        <v>1</v>
      </c>
      <c r="G70">
        <v>1</v>
      </c>
      <c r="H70" t="s">
        <v>106</v>
      </c>
      <c r="I70" t="s">
        <v>97</v>
      </c>
      <c r="J70" t="s">
        <v>107</v>
      </c>
      <c r="K70" t="s">
        <v>99</v>
      </c>
      <c r="L70">
        <v>2.9999999999999997E-4</v>
      </c>
      <c r="M70">
        <v>0</v>
      </c>
      <c r="N70">
        <v>0</v>
      </c>
      <c r="Q70">
        <v>1</v>
      </c>
    </row>
    <row r="71" spans="1:17" x14ac:dyDescent="0.25">
      <c r="A71">
        <v>65</v>
      </c>
      <c r="B71">
        <v>25</v>
      </c>
      <c r="C71" t="s">
        <v>133</v>
      </c>
      <c r="D71" s="35">
        <v>42406653379</v>
      </c>
      <c r="E71" s="35">
        <v>42406674224</v>
      </c>
      <c r="F71">
        <v>5.0200000000000002E-2</v>
      </c>
      <c r="G71">
        <v>5.0200000000000002E-2</v>
      </c>
      <c r="H71" t="s">
        <v>106</v>
      </c>
      <c r="I71" t="s">
        <v>97</v>
      </c>
      <c r="J71" t="s">
        <v>107</v>
      </c>
      <c r="K71" t="s">
        <v>99</v>
      </c>
      <c r="L71">
        <v>2.06E-2</v>
      </c>
      <c r="M71">
        <v>20.9068</v>
      </c>
      <c r="N71">
        <v>416.47059999999999</v>
      </c>
      <c r="Q71">
        <v>1</v>
      </c>
    </row>
    <row r="72" spans="1:17" x14ac:dyDescent="0.25">
      <c r="A72">
        <v>66</v>
      </c>
      <c r="B72">
        <v>26</v>
      </c>
      <c r="C72" t="s">
        <v>134</v>
      </c>
      <c r="D72" s="35">
        <v>42406653472</v>
      </c>
      <c r="E72" s="35">
        <v>42406680428</v>
      </c>
      <c r="F72">
        <v>5.2900000000000003E-2</v>
      </c>
      <c r="G72">
        <v>5.2900000000000003E-2</v>
      </c>
      <c r="H72" t="s">
        <v>106</v>
      </c>
      <c r="I72" t="s">
        <v>97</v>
      </c>
      <c r="J72" t="s">
        <v>107</v>
      </c>
      <c r="K72" t="s">
        <v>99</v>
      </c>
      <c r="L72">
        <v>2.12E-2</v>
      </c>
      <c r="M72">
        <v>21.477399999999999</v>
      </c>
      <c r="N72">
        <v>406.00020000000001</v>
      </c>
      <c r="Q72">
        <v>1</v>
      </c>
    </row>
    <row r="73" spans="1:17" x14ac:dyDescent="0.25">
      <c r="A73">
        <v>67</v>
      </c>
      <c r="B73">
        <v>27</v>
      </c>
      <c r="C73" t="s">
        <v>21</v>
      </c>
      <c r="D73" s="35">
        <v>42406653564</v>
      </c>
      <c r="E73" s="35">
        <v>42406686631</v>
      </c>
      <c r="F73">
        <v>1</v>
      </c>
      <c r="G73">
        <v>1</v>
      </c>
      <c r="H73" t="s">
        <v>106</v>
      </c>
      <c r="I73" t="s">
        <v>97</v>
      </c>
      <c r="J73" t="s">
        <v>107</v>
      </c>
      <c r="K73" t="s">
        <v>99</v>
      </c>
      <c r="L73">
        <v>2E-3</v>
      </c>
      <c r="M73">
        <v>1.89E-2</v>
      </c>
      <c r="N73">
        <v>1.89E-2</v>
      </c>
      <c r="Q73">
        <v>1</v>
      </c>
    </row>
    <row r="74" spans="1:17" x14ac:dyDescent="0.25">
      <c r="A74">
        <v>68</v>
      </c>
      <c r="B74">
        <v>28</v>
      </c>
      <c r="C74" t="s">
        <v>135</v>
      </c>
      <c r="D74" s="35">
        <v>42406653587</v>
      </c>
      <c r="E74" s="35">
        <v>42406692835</v>
      </c>
      <c r="F74">
        <v>1.6299999999999999E-2</v>
      </c>
      <c r="G74">
        <v>1.6299999999999999E-2</v>
      </c>
      <c r="H74" t="s">
        <v>106</v>
      </c>
      <c r="I74" t="s">
        <v>97</v>
      </c>
      <c r="J74" t="s">
        <v>107</v>
      </c>
      <c r="K74" t="s">
        <v>99</v>
      </c>
      <c r="L74">
        <v>5.5100000000000003E-2</v>
      </c>
      <c r="M74">
        <v>1.1255999999999999</v>
      </c>
      <c r="N74">
        <v>69.055700000000002</v>
      </c>
      <c r="Q74">
        <v>1</v>
      </c>
    </row>
    <row r="75" spans="1:17" x14ac:dyDescent="0.25">
      <c r="A75">
        <v>69</v>
      </c>
      <c r="B75">
        <v>29</v>
      </c>
      <c r="C75" t="s">
        <v>136</v>
      </c>
      <c r="D75" s="35">
        <v>42406653645</v>
      </c>
      <c r="E75" s="35">
        <v>42406699050</v>
      </c>
      <c r="F75">
        <v>1.52E-2</v>
      </c>
      <c r="G75">
        <v>1.52E-2</v>
      </c>
      <c r="H75" t="s">
        <v>106</v>
      </c>
      <c r="I75" t="s">
        <v>97</v>
      </c>
      <c r="J75" t="s">
        <v>107</v>
      </c>
      <c r="K75" t="s">
        <v>99</v>
      </c>
      <c r="L75">
        <v>5.2699999999999997E-2</v>
      </c>
      <c r="M75">
        <v>1.0744</v>
      </c>
      <c r="N75">
        <v>70.684600000000003</v>
      </c>
      <c r="Q75">
        <v>1</v>
      </c>
    </row>
    <row r="76" spans="1:17" x14ac:dyDescent="0.25">
      <c r="A76">
        <v>70</v>
      </c>
      <c r="B76">
        <v>30</v>
      </c>
      <c r="C76" t="s">
        <v>137</v>
      </c>
      <c r="D76" s="35">
        <v>42406653657</v>
      </c>
      <c r="E76" s="35">
        <v>42406705254</v>
      </c>
      <c r="F76">
        <v>1</v>
      </c>
      <c r="G76">
        <v>1</v>
      </c>
      <c r="H76" t="s">
        <v>106</v>
      </c>
      <c r="I76" t="s">
        <v>97</v>
      </c>
      <c r="J76" t="s">
        <v>107</v>
      </c>
      <c r="K76" t="s">
        <v>99</v>
      </c>
      <c r="L76">
        <v>2.0000000000000001E-4</v>
      </c>
      <c r="M76">
        <v>0</v>
      </c>
      <c r="N76">
        <v>0</v>
      </c>
      <c r="Q76">
        <v>1</v>
      </c>
    </row>
    <row r="77" spans="1:17" x14ac:dyDescent="0.25">
      <c r="A77">
        <v>71</v>
      </c>
      <c r="B77">
        <v>31</v>
      </c>
      <c r="C77" t="s">
        <v>138</v>
      </c>
      <c r="D77" s="35">
        <v>42406653680</v>
      </c>
      <c r="E77" s="35">
        <v>42406711458</v>
      </c>
      <c r="F77">
        <v>5.7000000000000002E-3</v>
      </c>
      <c r="G77">
        <v>5.7000000000000002E-3</v>
      </c>
      <c r="H77" t="s">
        <v>106</v>
      </c>
      <c r="I77" t="s">
        <v>97</v>
      </c>
      <c r="J77" t="s">
        <v>107</v>
      </c>
      <c r="K77" t="s">
        <v>99</v>
      </c>
      <c r="L77">
        <v>1.14E-2</v>
      </c>
      <c r="M77">
        <v>0.2147</v>
      </c>
      <c r="N77">
        <v>37.673900000000003</v>
      </c>
      <c r="Q77">
        <v>1</v>
      </c>
    </row>
    <row r="78" spans="1:17" x14ac:dyDescent="0.25">
      <c r="A78">
        <v>72</v>
      </c>
      <c r="B78">
        <v>32</v>
      </c>
      <c r="C78" t="s">
        <v>139</v>
      </c>
      <c r="D78" s="35">
        <v>42406653761</v>
      </c>
      <c r="E78" s="35">
        <v>42406717685</v>
      </c>
      <c r="F78">
        <v>4.8999999999999998E-3</v>
      </c>
      <c r="G78">
        <v>4.8999999999999998E-3</v>
      </c>
      <c r="H78" t="s">
        <v>106</v>
      </c>
      <c r="I78" t="s">
        <v>97</v>
      </c>
      <c r="J78" t="s">
        <v>107</v>
      </c>
      <c r="K78" t="s">
        <v>99</v>
      </c>
      <c r="L78">
        <v>1.24E-2</v>
      </c>
      <c r="M78">
        <v>0.2356</v>
      </c>
      <c r="N78">
        <v>48.075600000000001</v>
      </c>
      <c r="Q78">
        <v>1</v>
      </c>
    </row>
    <row r="79" spans="1:17" x14ac:dyDescent="0.25">
      <c r="A79">
        <v>73</v>
      </c>
      <c r="B79">
        <v>33</v>
      </c>
      <c r="C79" t="s">
        <v>113</v>
      </c>
      <c r="D79" s="35">
        <v>42406653761</v>
      </c>
      <c r="E79" s="35">
        <v>42406723888</v>
      </c>
      <c r="F79">
        <v>1</v>
      </c>
      <c r="G79">
        <v>1</v>
      </c>
      <c r="H79" t="s">
        <v>106</v>
      </c>
      <c r="I79" t="s">
        <v>97</v>
      </c>
      <c r="J79" t="s">
        <v>107</v>
      </c>
      <c r="K79" t="s">
        <v>99</v>
      </c>
      <c r="L79">
        <v>1E-3</v>
      </c>
      <c r="M79">
        <v>0</v>
      </c>
      <c r="N79">
        <v>0</v>
      </c>
      <c r="Q79">
        <v>1</v>
      </c>
    </row>
    <row r="80" spans="1:17" x14ac:dyDescent="0.25">
      <c r="A80">
        <v>74</v>
      </c>
      <c r="B80">
        <v>35</v>
      </c>
      <c r="C80" t="s">
        <v>56</v>
      </c>
      <c r="D80" s="35">
        <v>42406730219</v>
      </c>
      <c r="E80" s="35">
        <v>42406733136</v>
      </c>
      <c r="F80">
        <v>1.24E-2</v>
      </c>
      <c r="G80">
        <v>1.24E-2</v>
      </c>
      <c r="H80" t="s">
        <v>106</v>
      </c>
      <c r="I80" t="s">
        <v>97</v>
      </c>
      <c r="J80" t="s">
        <v>107</v>
      </c>
      <c r="K80" t="s">
        <v>99</v>
      </c>
      <c r="L80">
        <v>4.24E-2</v>
      </c>
      <c r="M80">
        <v>0.86109999999999998</v>
      </c>
      <c r="N80">
        <v>69.443200000000004</v>
      </c>
      <c r="Q80">
        <v>1</v>
      </c>
    </row>
    <row r="81" spans="1:17" x14ac:dyDescent="0.25">
      <c r="A81">
        <v>75</v>
      </c>
      <c r="B81">
        <v>36</v>
      </c>
      <c r="C81" t="s">
        <v>57</v>
      </c>
      <c r="D81" s="35">
        <v>42406730289</v>
      </c>
      <c r="E81" s="35">
        <v>42406739386</v>
      </c>
      <c r="F81">
        <v>1.2800000000000001E-2</v>
      </c>
      <c r="G81">
        <v>1.2800000000000001E-2</v>
      </c>
      <c r="H81" t="s">
        <v>106</v>
      </c>
      <c r="I81" t="s">
        <v>97</v>
      </c>
      <c r="J81" t="s">
        <v>107</v>
      </c>
      <c r="K81" t="s">
        <v>99</v>
      </c>
      <c r="L81">
        <v>4.0800000000000003E-2</v>
      </c>
      <c r="M81">
        <v>0.82709999999999995</v>
      </c>
      <c r="N81">
        <v>64.618899999999996</v>
      </c>
      <c r="Q81">
        <v>1</v>
      </c>
    </row>
    <row r="82" spans="1:17" x14ac:dyDescent="0.25">
      <c r="A82">
        <v>76</v>
      </c>
      <c r="B82">
        <v>37</v>
      </c>
      <c r="C82" t="s">
        <v>137</v>
      </c>
      <c r="D82" s="35">
        <v>42406730300</v>
      </c>
      <c r="E82" s="35">
        <v>42406745590</v>
      </c>
      <c r="F82">
        <v>1</v>
      </c>
      <c r="G82">
        <v>1</v>
      </c>
      <c r="H82" t="s">
        <v>106</v>
      </c>
      <c r="I82" t="s">
        <v>97</v>
      </c>
      <c r="J82" t="s">
        <v>107</v>
      </c>
      <c r="K82" t="s">
        <v>99</v>
      </c>
      <c r="L82">
        <v>6.9999999999999999E-4</v>
      </c>
      <c r="M82">
        <v>0</v>
      </c>
      <c r="N82">
        <v>0</v>
      </c>
      <c r="Q82">
        <v>1</v>
      </c>
    </row>
    <row r="83" spans="1:17" x14ac:dyDescent="0.25">
      <c r="A83">
        <v>77</v>
      </c>
      <c r="B83">
        <v>38</v>
      </c>
      <c r="C83" t="s">
        <v>140</v>
      </c>
      <c r="D83" s="35">
        <v>42406730347</v>
      </c>
      <c r="E83" s="35">
        <v>42406751793</v>
      </c>
      <c r="F83">
        <v>5.4000000000000003E-3</v>
      </c>
      <c r="G83">
        <v>5.4000000000000003E-3</v>
      </c>
      <c r="H83" t="s">
        <v>106</v>
      </c>
      <c r="I83" t="s">
        <v>97</v>
      </c>
      <c r="J83" t="s">
        <v>107</v>
      </c>
      <c r="K83" t="s">
        <v>99</v>
      </c>
      <c r="L83">
        <v>1.44E-2</v>
      </c>
      <c r="M83">
        <v>0.2772</v>
      </c>
      <c r="N83">
        <v>51.338700000000003</v>
      </c>
      <c r="Q83">
        <v>1</v>
      </c>
    </row>
    <row r="84" spans="1:17" x14ac:dyDescent="0.25">
      <c r="A84">
        <v>78</v>
      </c>
      <c r="B84">
        <v>39</v>
      </c>
      <c r="C84" t="s">
        <v>112</v>
      </c>
      <c r="D84" s="35">
        <v>42406764942</v>
      </c>
      <c r="E84" s="35">
        <v>42406766377</v>
      </c>
      <c r="F84">
        <v>4.7000000000000002E-3</v>
      </c>
      <c r="G84">
        <v>4.7000000000000002E-3</v>
      </c>
      <c r="H84" t="s">
        <v>106</v>
      </c>
      <c r="I84" t="s">
        <v>97</v>
      </c>
      <c r="J84" t="s">
        <v>107</v>
      </c>
      <c r="K84" t="s">
        <v>99</v>
      </c>
      <c r="L84">
        <v>9.7999999999999997E-3</v>
      </c>
      <c r="M84">
        <v>0.18079999999999999</v>
      </c>
      <c r="N84">
        <v>38.464300000000001</v>
      </c>
      <c r="Q84">
        <v>1</v>
      </c>
    </row>
    <row r="85" spans="1:17" x14ac:dyDescent="0.25">
      <c r="A85">
        <v>79</v>
      </c>
      <c r="B85">
        <v>40</v>
      </c>
      <c r="C85" t="s">
        <v>21</v>
      </c>
      <c r="D85" s="35">
        <v>42406765567</v>
      </c>
      <c r="E85" s="35">
        <v>42406772638</v>
      </c>
      <c r="F85">
        <v>1</v>
      </c>
      <c r="G85">
        <v>1</v>
      </c>
      <c r="H85" t="s">
        <v>106</v>
      </c>
      <c r="I85" t="s">
        <v>97</v>
      </c>
      <c r="J85" t="s">
        <v>107</v>
      </c>
      <c r="K85" t="s">
        <v>99</v>
      </c>
      <c r="L85">
        <v>4.0000000000000002E-4</v>
      </c>
      <c r="M85">
        <v>0</v>
      </c>
      <c r="N85">
        <v>0</v>
      </c>
      <c r="Q85">
        <v>1</v>
      </c>
    </row>
    <row r="86" spans="1:17" x14ac:dyDescent="0.25">
      <c r="A86">
        <v>80</v>
      </c>
      <c r="B86">
        <v>1</v>
      </c>
      <c r="C86" t="s">
        <v>141</v>
      </c>
      <c r="D86" s="35">
        <v>42406769548</v>
      </c>
      <c r="E86" s="35">
        <v>42406845034</v>
      </c>
      <c r="F86">
        <v>0.1278</v>
      </c>
      <c r="G86">
        <v>0.1278</v>
      </c>
      <c r="H86" t="s">
        <v>106</v>
      </c>
      <c r="I86" t="s">
        <v>97</v>
      </c>
      <c r="J86" t="s">
        <v>107</v>
      </c>
      <c r="K86" t="s">
        <v>99</v>
      </c>
      <c r="L86">
        <v>1.54E-2</v>
      </c>
      <c r="M86">
        <v>0.29809999999999998</v>
      </c>
      <c r="N86">
        <v>2.3321999999999998</v>
      </c>
      <c r="Q86">
        <v>1</v>
      </c>
    </row>
    <row r="87" spans="1:17" x14ac:dyDescent="0.25">
      <c r="A87">
        <v>81</v>
      </c>
      <c r="B87">
        <v>2</v>
      </c>
      <c r="C87" t="s">
        <v>141</v>
      </c>
      <c r="D87" s="35">
        <v>42406769606</v>
      </c>
      <c r="E87" s="35">
        <v>42406851284</v>
      </c>
      <c r="F87">
        <v>0.09</v>
      </c>
      <c r="G87">
        <v>0.09</v>
      </c>
      <c r="H87" t="s">
        <v>106</v>
      </c>
      <c r="I87" t="s">
        <v>97</v>
      </c>
      <c r="J87" t="s">
        <v>107</v>
      </c>
      <c r="K87" t="s">
        <v>99</v>
      </c>
      <c r="L87">
        <v>8.8999999999999999E-3</v>
      </c>
      <c r="M87">
        <v>0.16189999999999999</v>
      </c>
      <c r="N87">
        <v>1.7987</v>
      </c>
      <c r="Q87">
        <v>1</v>
      </c>
    </row>
    <row r="88" spans="1:17" x14ac:dyDescent="0.25">
      <c r="A88">
        <v>82</v>
      </c>
      <c r="B88">
        <v>3</v>
      </c>
      <c r="C88" t="s">
        <v>142</v>
      </c>
      <c r="D88" s="35">
        <v>42406769606</v>
      </c>
      <c r="E88" s="35">
        <v>42406857488</v>
      </c>
      <c r="F88">
        <v>9.0999999999999998E-2</v>
      </c>
      <c r="G88">
        <v>9.0999999999999998E-2</v>
      </c>
      <c r="H88" t="s">
        <v>106</v>
      </c>
      <c r="I88" t="s">
        <v>97</v>
      </c>
      <c r="J88" t="s">
        <v>107</v>
      </c>
      <c r="K88" t="s">
        <v>99</v>
      </c>
      <c r="L88">
        <v>9.7000000000000003E-3</v>
      </c>
      <c r="M88">
        <v>0.17929999999999999</v>
      </c>
      <c r="N88">
        <v>1.9706999999999999</v>
      </c>
      <c r="Q88">
        <v>1</v>
      </c>
    </row>
    <row r="89" spans="1:17" x14ac:dyDescent="0.25">
      <c r="A89">
        <v>83</v>
      </c>
      <c r="B89">
        <v>4</v>
      </c>
      <c r="C89" t="s">
        <v>142</v>
      </c>
      <c r="D89" s="35">
        <v>42406769652</v>
      </c>
      <c r="E89" s="35">
        <v>42406863692</v>
      </c>
      <c r="F89">
        <v>9.0800000000000006E-2</v>
      </c>
      <c r="G89">
        <v>9.0800000000000006E-2</v>
      </c>
      <c r="H89" t="s">
        <v>106</v>
      </c>
      <c r="I89" t="s">
        <v>97</v>
      </c>
      <c r="J89" t="s">
        <v>107</v>
      </c>
      <c r="K89" t="s">
        <v>99</v>
      </c>
      <c r="L89">
        <v>9.5999999999999992E-3</v>
      </c>
      <c r="M89">
        <v>0.1772</v>
      </c>
      <c r="N89">
        <v>1.9520999999999999</v>
      </c>
      <c r="Q89">
        <v>1</v>
      </c>
    </row>
    <row r="90" spans="1:17" x14ac:dyDescent="0.25">
      <c r="A90">
        <v>84</v>
      </c>
      <c r="B90">
        <v>5</v>
      </c>
      <c r="C90" t="s">
        <v>143</v>
      </c>
      <c r="D90" s="35">
        <v>42406769652</v>
      </c>
      <c r="E90" s="35">
        <v>42406869895</v>
      </c>
      <c r="F90">
        <v>8.8900000000000007E-2</v>
      </c>
      <c r="G90">
        <v>8.8900000000000007E-2</v>
      </c>
      <c r="H90" t="s">
        <v>106</v>
      </c>
      <c r="I90" t="s">
        <v>97</v>
      </c>
      <c r="J90" t="s">
        <v>107</v>
      </c>
      <c r="K90" t="s">
        <v>99</v>
      </c>
      <c r="L90">
        <v>9.5999999999999992E-3</v>
      </c>
      <c r="M90">
        <v>0.1772</v>
      </c>
      <c r="N90">
        <v>1.9938</v>
      </c>
      <c r="Q90">
        <v>1</v>
      </c>
    </row>
    <row r="91" spans="1:17" x14ac:dyDescent="0.25">
      <c r="A91">
        <v>85</v>
      </c>
      <c r="B91">
        <v>6</v>
      </c>
      <c r="C91" t="s">
        <v>143</v>
      </c>
      <c r="D91" s="35">
        <v>42406769699</v>
      </c>
      <c r="E91" s="35">
        <v>42406876099</v>
      </c>
      <c r="F91">
        <v>0.09</v>
      </c>
      <c r="G91">
        <v>0.09</v>
      </c>
      <c r="H91" t="s">
        <v>106</v>
      </c>
      <c r="I91" t="s">
        <v>97</v>
      </c>
      <c r="J91" t="s">
        <v>107</v>
      </c>
      <c r="K91" t="s">
        <v>99</v>
      </c>
      <c r="L91">
        <v>8.0000000000000002E-3</v>
      </c>
      <c r="M91">
        <v>0.1439</v>
      </c>
      <c r="N91">
        <v>1.5991</v>
      </c>
      <c r="Q91">
        <v>1</v>
      </c>
    </row>
    <row r="92" spans="1:17" x14ac:dyDescent="0.25">
      <c r="A92">
        <v>86</v>
      </c>
      <c r="B92">
        <v>7</v>
      </c>
      <c r="C92" t="s">
        <v>144</v>
      </c>
      <c r="D92" s="35">
        <v>42406769699</v>
      </c>
      <c r="E92" s="35">
        <v>42406882303</v>
      </c>
      <c r="F92">
        <v>8.7300000000000003E-2</v>
      </c>
      <c r="G92">
        <v>8.7300000000000003E-2</v>
      </c>
      <c r="H92" t="s">
        <v>106</v>
      </c>
      <c r="I92" t="s">
        <v>97</v>
      </c>
      <c r="J92" t="s">
        <v>107</v>
      </c>
      <c r="K92" t="s">
        <v>99</v>
      </c>
      <c r="L92">
        <v>7.7999999999999996E-3</v>
      </c>
      <c r="M92">
        <v>0.13980000000000001</v>
      </c>
      <c r="N92">
        <v>1.6009</v>
      </c>
      <c r="Q92">
        <v>1</v>
      </c>
    </row>
    <row r="93" spans="1:17" x14ac:dyDescent="0.25">
      <c r="A93">
        <v>87</v>
      </c>
      <c r="B93">
        <v>8</v>
      </c>
      <c r="C93" t="s">
        <v>144</v>
      </c>
      <c r="D93" s="35">
        <v>42406769745</v>
      </c>
      <c r="E93" s="35">
        <v>42406888495</v>
      </c>
      <c r="F93">
        <v>9.1300000000000006E-2</v>
      </c>
      <c r="G93">
        <v>9.1300000000000006E-2</v>
      </c>
      <c r="H93" t="s">
        <v>106</v>
      </c>
      <c r="I93" t="s">
        <v>97</v>
      </c>
      <c r="J93" t="s">
        <v>107</v>
      </c>
      <c r="K93" t="s">
        <v>99</v>
      </c>
      <c r="L93">
        <v>7.7000000000000002E-3</v>
      </c>
      <c r="M93">
        <v>0.13769999999999999</v>
      </c>
      <c r="N93">
        <v>1.5079</v>
      </c>
      <c r="Q93">
        <v>1</v>
      </c>
    </row>
    <row r="94" spans="1:17" x14ac:dyDescent="0.25">
      <c r="A94">
        <v>88</v>
      </c>
      <c r="B94">
        <v>9</v>
      </c>
      <c r="C94" t="s">
        <v>145</v>
      </c>
      <c r="D94" s="35">
        <v>42406769756</v>
      </c>
      <c r="E94" s="35">
        <v>42406894699</v>
      </c>
      <c r="F94">
        <v>8.8200000000000001E-2</v>
      </c>
      <c r="G94">
        <v>8.8200000000000001E-2</v>
      </c>
      <c r="H94" t="s">
        <v>106</v>
      </c>
      <c r="I94" t="s">
        <v>97</v>
      </c>
      <c r="J94" t="s">
        <v>107</v>
      </c>
      <c r="K94" t="s">
        <v>99</v>
      </c>
      <c r="L94">
        <v>6.1000000000000004E-3</v>
      </c>
      <c r="M94">
        <v>0.1043</v>
      </c>
      <c r="N94">
        <v>1.1831</v>
      </c>
      <c r="Q94">
        <v>1</v>
      </c>
    </row>
    <row r="95" spans="1:17" x14ac:dyDescent="0.25">
      <c r="A95">
        <v>89</v>
      </c>
      <c r="B95">
        <v>10</v>
      </c>
      <c r="C95" t="s">
        <v>145</v>
      </c>
      <c r="D95" s="35">
        <v>42406769791</v>
      </c>
      <c r="E95" s="35">
        <v>42406900902</v>
      </c>
      <c r="F95">
        <v>9.0899999999999995E-2</v>
      </c>
      <c r="G95">
        <v>9.0899999999999995E-2</v>
      </c>
      <c r="H95" t="s">
        <v>106</v>
      </c>
      <c r="I95" t="s">
        <v>97</v>
      </c>
      <c r="J95" t="s">
        <v>107</v>
      </c>
      <c r="K95" t="s">
        <v>99</v>
      </c>
      <c r="L95">
        <v>5.8999999999999999E-3</v>
      </c>
      <c r="M95">
        <v>0.1002</v>
      </c>
      <c r="N95">
        <v>1.1021000000000001</v>
      </c>
      <c r="Q95">
        <v>1</v>
      </c>
    </row>
    <row r="96" spans="1:17" x14ac:dyDescent="0.25">
      <c r="A96">
        <v>90</v>
      </c>
      <c r="B96">
        <v>11</v>
      </c>
      <c r="C96" t="s">
        <v>146</v>
      </c>
      <c r="D96" s="35">
        <v>42406769803</v>
      </c>
      <c r="E96" s="35">
        <v>42406907106</v>
      </c>
      <c r="F96">
        <v>9.3399999999999997E-2</v>
      </c>
      <c r="G96">
        <v>9.3399999999999997E-2</v>
      </c>
      <c r="H96" t="s">
        <v>106</v>
      </c>
      <c r="I96" t="s">
        <v>97</v>
      </c>
      <c r="J96" t="s">
        <v>107</v>
      </c>
      <c r="K96" t="s">
        <v>99</v>
      </c>
      <c r="L96">
        <v>6.7999999999999996E-3</v>
      </c>
      <c r="M96">
        <v>0.11890000000000001</v>
      </c>
      <c r="N96">
        <v>1.2733000000000001</v>
      </c>
      <c r="Q96">
        <v>1</v>
      </c>
    </row>
    <row r="97" spans="1:17" x14ac:dyDescent="0.25">
      <c r="A97">
        <v>91</v>
      </c>
      <c r="B97">
        <v>12</v>
      </c>
      <c r="C97" t="s">
        <v>146</v>
      </c>
      <c r="D97" s="35">
        <v>42406769837</v>
      </c>
      <c r="E97" s="35">
        <v>42406913310</v>
      </c>
      <c r="F97">
        <v>9.2899999999999996E-2</v>
      </c>
      <c r="G97">
        <v>9.2899999999999996E-2</v>
      </c>
      <c r="H97" t="s">
        <v>106</v>
      </c>
      <c r="I97" t="s">
        <v>97</v>
      </c>
      <c r="J97" t="s">
        <v>107</v>
      </c>
      <c r="K97" t="s">
        <v>99</v>
      </c>
      <c r="L97">
        <v>6.0000000000000001E-3</v>
      </c>
      <c r="M97">
        <v>0.1023</v>
      </c>
      <c r="N97">
        <v>1.1008</v>
      </c>
      <c r="Q97">
        <v>1</v>
      </c>
    </row>
    <row r="98" spans="1:17" x14ac:dyDescent="0.25">
      <c r="A98">
        <v>92</v>
      </c>
      <c r="B98">
        <v>13</v>
      </c>
      <c r="C98" t="s">
        <v>147</v>
      </c>
      <c r="D98" s="35">
        <v>42406770000</v>
      </c>
      <c r="E98" s="35">
        <v>42406919502</v>
      </c>
      <c r="F98">
        <v>9.0700000000000003E-2</v>
      </c>
      <c r="G98">
        <v>9.0700000000000003E-2</v>
      </c>
      <c r="H98" t="s">
        <v>106</v>
      </c>
      <c r="I98" t="s">
        <v>97</v>
      </c>
      <c r="J98" t="s">
        <v>107</v>
      </c>
      <c r="K98" t="s">
        <v>99</v>
      </c>
      <c r="L98">
        <v>7.0000000000000001E-3</v>
      </c>
      <c r="M98">
        <v>0.1231</v>
      </c>
      <c r="N98">
        <v>1.3571</v>
      </c>
      <c r="Q98">
        <v>1</v>
      </c>
    </row>
    <row r="99" spans="1:17" x14ac:dyDescent="0.25">
      <c r="A99">
        <v>93</v>
      </c>
      <c r="B99">
        <v>14</v>
      </c>
      <c r="C99" t="s">
        <v>147</v>
      </c>
      <c r="D99" s="35">
        <v>42406770046</v>
      </c>
      <c r="E99" s="35">
        <v>42406925706</v>
      </c>
      <c r="F99">
        <v>9.11E-2</v>
      </c>
      <c r="G99">
        <v>9.11E-2</v>
      </c>
      <c r="H99" t="s">
        <v>106</v>
      </c>
      <c r="I99" t="s">
        <v>97</v>
      </c>
      <c r="J99" t="s">
        <v>107</v>
      </c>
      <c r="K99" t="s">
        <v>99</v>
      </c>
      <c r="L99">
        <v>5.7999999999999996E-3</v>
      </c>
      <c r="M99">
        <v>9.8900000000000002E-2</v>
      </c>
      <c r="N99">
        <v>1.0859000000000001</v>
      </c>
      <c r="Q99">
        <v>1</v>
      </c>
    </row>
    <row r="100" spans="1:17" x14ac:dyDescent="0.25">
      <c r="A100">
        <v>94</v>
      </c>
      <c r="B100">
        <v>15</v>
      </c>
      <c r="C100" t="s">
        <v>148</v>
      </c>
      <c r="D100" s="35">
        <v>42406770057</v>
      </c>
      <c r="E100" s="35">
        <v>42406931909</v>
      </c>
      <c r="F100">
        <v>8.7400000000000005E-2</v>
      </c>
      <c r="G100">
        <v>8.7400000000000005E-2</v>
      </c>
      <c r="H100" t="s">
        <v>106</v>
      </c>
      <c r="I100" t="s">
        <v>97</v>
      </c>
      <c r="J100" t="s">
        <v>107</v>
      </c>
      <c r="K100" t="s">
        <v>99</v>
      </c>
      <c r="L100">
        <v>1.06E-2</v>
      </c>
      <c r="M100">
        <v>0.1981</v>
      </c>
      <c r="N100">
        <v>2.2663000000000002</v>
      </c>
      <c r="Q100">
        <v>1</v>
      </c>
    </row>
    <row r="101" spans="1:17" x14ac:dyDescent="0.25">
      <c r="A101">
        <v>95</v>
      </c>
      <c r="B101">
        <v>16</v>
      </c>
      <c r="C101" t="s">
        <v>148</v>
      </c>
      <c r="D101" s="35">
        <v>42406770104</v>
      </c>
      <c r="E101" s="35">
        <v>42406938113</v>
      </c>
      <c r="F101">
        <v>8.8800000000000004E-2</v>
      </c>
      <c r="G101">
        <v>8.8800000000000004E-2</v>
      </c>
      <c r="H101" t="s">
        <v>106</v>
      </c>
      <c r="I101" t="s">
        <v>97</v>
      </c>
      <c r="J101" t="s">
        <v>107</v>
      </c>
      <c r="K101" t="s">
        <v>99</v>
      </c>
      <c r="L101">
        <v>1.0800000000000001E-2</v>
      </c>
      <c r="M101">
        <v>0.20219999999999999</v>
      </c>
      <c r="N101">
        <v>2.2774999999999999</v>
      </c>
      <c r="Q101">
        <v>1</v>
      </c>
    </row>
    <row r="102" spans="1:17" x14ac:dyDescent="0.25">
      <c r="A102">
        <v>96</v>
      </c>
      <c r="B102">
        <v>17</v>
      </c>
      <c r="C102" t="s">
        <v>149</v>
      </c>
      <c r="D102" s="35">
        <v>42406770104</v>
      </c>
      <c r="E102" s="35">
        <v>42406944317</v>
      </c>
      <c r="F102">
        <v>8.7999999999999995E-2</v>
      </c>
      <c r="G102">
        <v>8.7999999999999995E-2</v>
      </c>
      <c r="H102" t="s">
        <v>106</v>
      </c>
      <c r="I102" t="s">
        <v>97</v>
      </c>
      <c r="J102" t="s">
        <v>107</v>
      </c>
      <c r="K102" t="s">
        <v>99</v>
      </c>
      <c r="L102">
        <v>7.7999999999999996E-3</v>
      </c>
      <c r="M102">
        <v>0.13980000000000001</v>
      </c>
      <c r="N102">
        <v>1.5881000000000001</v>
      </c>
      <c r="Q102">
        <v>1</v>
      </c>
    </row>
    <row r="103" spans="1:17" x14ac:dyDescent="0.25">
      <c r="A103">
        <v>97</v>
      </c>
      <c r="B103">
        <v>18</v>
      </c>
      <c r="C103" t="s">
        <v>149</v>
      </c>
      <c r="D103" s="35">
        <v>42406770150</v>
      </c>
      <c r="E103" s="35">
        <v>42406950509</v>
      </c>
      <c r="F103">
        <v>9.1399999999999995E-2</v>
      </c>
      <c r="G103">
        <v>9.1399999999999995E-2</v>
      </c>
      <c r="H103" t="s">
        <v>106</v>
      </c>
      <c r="I103" t="s">
        <v>97</v>
      </c>
      <c r="J103" t="s">
        <v>107</v>
      </c>
      <c r="K103" t="s">
        <v>99</v>
      </c>
      <c r="L103">
        <v>8.9999999999999993E-3</v>
      </c>
      <c r="M103">
        <v>0.1648</v>
      </c>
      <c r="N103">
        <v>1.8025</v>
      </c>
      <c r="Q103">
        <v>1</v>
      </c>
    </row>
    <row r="104" spans="1:17" x14ac:dyDescent="0.25">
      <c r="A104">
        <v>98</v>
      </c>
      <c r="B104">
        <v>19</v>
      </c>
      <c r="C104" t="s">
        <v>57</v>
      </c>
      <c r="D104" s="35">
        <v>42406770162</v>
      </c>
      <c r="E104" s="35">
        <v>42406956712</v>
      </c>
      <c r="F104">
        <v>1.43E-2</v>
      </c>
      <c r="G104">
        <v>1.43E-2</v>
      </c>
      <c r="H104" t="s">
        <v>106</v>
      </c>
      <c r="I104" t="s">
        <v>97</v>
      </c>
      <c r="J104" t="s">
        <v>107</v>
      </c>
      <c r="K104" t="s">
        <v>99</v>
      </c>
      <c r="L104">
        <v>5.04E-2</v>
      </c>
      <c r="M104">
        <v>1.0270999999999999</v>
      </c>
      <c r="N104">
        <v>71.823999999999998</v>
      </c>
      <c r="Q104">
        <v>1</v>
      </c>
    </row>
    <row r="105" spans="1:17" x14ac:dyDescent="0.25">
      <c r="A105">
        <v>99</v>
      </c>
      <c r="B105">
        <v>20</v>
      </c>
      <c r="C105" t="s">
        <v>58</v>
      </c>
      <c r="D105" s="35">
        <v>42406770208</v>
      </c>
      <c r="E105" s="35">
        <v>42406962916</v>
      </c>
      <c r="F105">
        <v>1.5599999999999999E-2</v>
      </c>
      <c r="G105">
        <v>1.5599999999999999E-2</v>
      </c>
      <c r="H105" t="s">
        <v>106</v>
      </c>
      <c r="I105" t="s">
        <v>97</v>
      </c>
      <c r="J105" t="s">
        <v>107</v>
      </c>
      <c r="K105" t="s">
        <v>99</v>
      </c>
      <c r="L105">
        <v>4.5600000000000002E-2</v>
      </c>
      <c r="M105">
        <v>0.92710000000000004</v>
      </c>
      <c r="N105">
        <v>59.429600000000001</v>
      </c>
      <c r="Q105">
        <v>1</v>
      </c>
    </row>
    <row r="106" spans="1:17" x14ac:dyDescent="0.25">
      <c r="A106">
        <v>100</v>
      </c>
      <c r="B106">
        <v>21</v>
      </c>
      <c r="C106" t="s">
        <v>150</v>
      </c>
      <c r="D106" s="35">
        <v>42406770219</v>
      </c>
      <c r="E106" s="35">
        <v>42406969120</v>
      </c>
      <c r="F106">
        <v>1</v>
      </c>
      <c r="G106">
        <v>1</v>
      </c>
      <c r="H106" t="s">
        <v>106</v>
      </c>
      <c r="I106" t="s">
        <v>97</v>
      </c>
      <c r="J106" t="s">
        <v>107</v>
      </c>
      <c r="K106" t="s">
        <v>99</v>
      </c>
      <c r="L106">
        <v>6.9999999999999999E-4</v>
      </c>
      <c r="M106">
        <v>0</v>
      </c>
      <c r="N106">
        <v>0</v>
      </c>
      <c r="Q106">
        <v>1</v>
      </c>
    </row>
    <row r="107" spans="1:17" x14ac:dyDescent="0.25">
      <c r="A107">
        <v>101</v>
      </c>
      <c r="B107">
        <v>22</v>
      </c>
      <c r="C107" t="s">
        <v>151</v>
      </c>
      <c r="D107" s="35">
        <v>42406770289</v>
      </c>
      <c r="E107" s="35">
        <v>42406975312</v>
      </c>
      <c r="F107">
        <v>8.6699999999999999E-2</v>
      </c>
      <c r="G107">
        <v>8.6699999999999999E-2</v>
      </c>
      <c r="H107" t="s">
        <v>106</v>
      </c>
      <c r="I107" t="s">
        <v>97</v>
      </c>
      <c r="J107" t="s">
        <v>107</v>
      </c>
      <c r="K107" t="s">
        <v>99</v>
      </c>
      <c r="L107">
        <v>8.3999999999999995E-3</v>
      </c>
      <c r="M107">
        <v>0.15229999999999999</v>
      </c>
      <c r="N107">
        <v>1.7561</v>
      </c>
      <c r="Q107">
        <v>1</v>
      </c>
    </row>
    <row r="108" spans="1:17" x14ac:dyDescent="0.25">
      <c r="A108">
        <v>102</v>
      </c>
      <c r="B108">
        <v>23</v>
      </c>
      <c r="C108" t="s">
        <v>151</v>
      </c>
      <c r="D108" s="35">
        <v>42406813125</v>
      </c>
      <c r="E108" s="35">
        <v>42406981539</v>
      </c>
      <c r="F108">
        <v>9.01E-2</v>
      </c>
      <c r="G108">
        <v>9.01E-2</v>
      </c>
      <c r="H108" t="s">
        <v>106</v>
      </c>
      <c r="I108" t="s">
        <v>97</v>
      </c>
      <c r="J108" t="s">
        <v>107</v>
      </c>
      <c r="K108" t="s">
        <v>99</v>
      </c>
      <c r="L108">
        <v>5.8999999999999999E-3</v>
      </c>
      <c r="M108">
        <v>0.1002</v>
      </c>
      <c r="N108">
        <v>1.1119000000000001</v>
      </c>
      <c r="Q108">
        <v>1</v>
      </c>
    </row>
    <row r="109" spans="1:17" x14ac:dyDescent="0.25">
      <c r="A109">
        <v>103</v>
      </c>
      <c r="B109">
        <v>24</v>
      </c>
      <c r="C109" t="s">
        <v>152</v>
      </c>
      <c r="D109" s="35">
        <v>42406813125</v>
      </c>
      <c r="E109" s="35">
        <v>42406987743</v>
      </c>
      <c r="F109">
        <v>9.2799999999999994E-2</v>
      </c>
      <c r="G109">
        <v>9.2799999999999994E-2</v>
      </c>
      <c r="H109" t="s">
        <v>106</v>
      </c>
      <c r="I109" t="s">
        <v>97</v>
      </c>
      <c r="J109" t="s">
        <v>107</v>
      </c>
      <c r="K109" t="s">
        <v>99</v>
      </c>
      <c r="L109">
        <v>3.0000000000000001E-3</v>
      </c>
      <c r="M109">
        <v>3.9800000000000002E-2</v>
      </c>
      <c r="N109">
        <v>0.42859999999999998</v>
      </c>
      <c r="Q109">
        <v>1</v>
      </c>
    </row>
    <row r="110" spans="1:17" x14ac:dyDescent="0.25">
      <c r="A110">
        <v>104</v>
      </c>
      <c r="B110">
        <v>25</v>
      </c>
      <c r="C110" t="s">
        <v>152</v>
      </c>
      <c r="D110" s="35">
        <v>42406813159</v>
      </c>
      <c r="E110" s="35">
        <v>42406993946</v>
      </c>
      <c r="F110">
        <v>9.06E-2</v>
      </c>
      <c r="G110">
        <v>9.06E-2</v>
      </c>
      <c r="H110" t="s">
        <v>106</v>
      </c>
      <c r="I110" t="s">
        <v>97</v>
      </c>
      <c r="J110" t="s">
        <v>107</v>
      </c>
      <c r="K110" t="s">
        <v>99</v>
      </c>
      <c r="L110">
        <v>2.8E-3</v>
      </c>
      <c r="M110">
        <v>3.56E-2</v>
      </c>
      <c r="N110">
        <v>0.39300000000000002</v>
      </c>
      <c r="Q110">
        <v>1</v>
      </c>
    </row>
    <row r="111" spans="1:17" x14ac:dyDescent="0.25">
      <c r="A111">
        <v>105</v>
      </c>
      <c r="B111">
        <v>26</v>
      </c>
      <c r="C111" t="s">
        <v>153</v>
      </c>
      <c r="D111" s="35">
        <v>42406813171</v>
      </c>
      <c r="E111" s="35">
        <v>42407000150</v>
      </c>
      <c r="F111">
        <v>8.7400000000000005E-2</v>
      </c>
      <c r="G111">
        <v>8.7400000000000005E-2</v>
      </c>
      <c r="H111" t="s">
        <v>106</v>
      </c>
      <c r="I111" t="s">
        <v>97</v>
      </c>
      <c r="J111" t="s">
        <v>107</v>
      </c>
      <c r="K111" t="s">
        <v>99</v>
      </c>
      <c r="L111">
        <v>3.2000000000000002E-3</v>
      </c>
      <c r="M111">
        <v>4.3900000000000002E-2</v>
      </c>
      <c r="N111">
        <v>0.50280000000000002</v>
      </c>
      <c r="Q111">
        <v>1</v>
      </c>
    </row>
    <row r="112" spans="1:17" x14ac:dyDescent="0.25">
      <c r="A112">
        <v>106</v>
      </c>
      <c r="B112">
        <v>27</v>
      </c>
      <c r="C112" t="s">
        <v>153</v>
      </c>
      <c r="D112" s="35">
        <v>42406813206</v>
      </c>
      <c r="E112" s="35">
        <v>42407006342</v>
      </c>
      <c r="F112">
        <v>8.77E-2</v>
      </c>
      <c r="G112">
        <v>8.77E-2</v>
      </c>
      <c r="H112" t="s">
        <v>106</v>
      </c>
      <c r="I112" t="s">
        <v>97</v>
      </c>
      <c r="J112" t="s">
        <v>107</v>
      </c>
      <c r="K112" t="s">
        <v>99</v>
      </c>
      <c r="L112">
        <v>4.0000000000000001E-3</v>
      </c>
      <c r="M112">
        <v>6.0600000000000001E-2</v>
      </c>
      <c r="N112">
        <v>0.69099999999999995</v>
      </c>
      <c r="Q112">
        <v>1</v>
      </c>
    </row>
    <row r="113" spans="1:17" x14ac:dyDescent="0.25">
      <c r="A113">
        <v>107</v>
      </c>
      <c r="B113">
        <v>28</v>
      </c>
      <c r="C113" t="s">
        <v>154</v>
      </c>
      <c r="D113" s="35">
        <v>42406813217</v>
      </c>
      <c r="E113" s="35">
        <v>42407012546</v>
      </c>
      <c r="F113">
        <v>8.9499999999999996E-2</v>
      </c>
      <c r="G113">
        <v>8.9499999999999996E-2</v>
      </c>
      <c r="H113" t="s">
        <v>106</v>
      </c>
      <c r="I113" t="s">
        <v>97</v>
      </c>
      <c r="J113" t="s">
        <v>107</v>
      </c>
      <c r="K113" t="s">
        <v>99</v>
      </c>
      <c r="L113">
        <v>8.9999999999999993E-3</v>
      </c>
      <c r="M113">
        <v>0.1648</v>
      </c>
      <c r="N113">
        <v>1.8408</v>
      </c>
      <c r="Q113">
        <v>1</v>
      </c>
    </row>
    <row r="114" spans="1:17" x14ac:dyDescent="0.25">
      <c r="A114">
        <v>108</v>
      </c>
      <c r="B114">
        <v>29</v>
      </c>
      <c r="C114" t="s">
        <v>154</v>
      </c>
      <c r="D114" s="35">
        <v>42406813263</v>
      </c>
      <c r="E114" s="35">
        <v>42407018750</v>
      </c>
      <c r="F114">
        <v>8.6699999999999999E-2</v>
      </c>
      <c r="G114">
        <v>8.6699999999999999E-2</v>
      </c>
      <c r="H114" t="s">
        <v>106</v>
      </c>
      <c r="I114" t="s">
        <v>97</v>
      </c>
      <c r="J114" t="s">
        <v>107</v>
      </c>
      <c r="K114" t="s">
        <v>99</v>
      </c>
      <c r="L114">
        <v>9.1999999999999998E-3</v>
      </c>
      <c r="M114">
        <v>0.16889999999999999</v>
      </c>
      <c r="N114">
        <v>1.9482999999999999</v>
      </c>
      <c r="Q114">
        <v>1</v>
      </c>
    </row>
    <row r="115" spans="1:17" x14ac:dyDescent="0.25">
      <c r="A115">
        <v>109</v>
      </c>
      <c r="B115">
        <v>30</v>
      </c>
      <c r="C115" t="s">
        <v>155</v>
      </c>
      <c r="D115" s="35">
        <v>42406813275</v>
      </c>
      <c r="E115" s="35">
        <v>42407024953</v>
      </c>
      <c r="F115">
        <v>9.2200000000000004E-2</v>
      </c>
      <c r="G115">
        <v>9.2200000000000004E-2</v>
      </c>
      <c r="H115" t="s">
        <v>106</v>
      </c>
      <c r="I115" t="s">
        <v>97</v>
      </c>
      <c r="J115" t="s">
        <v>107</v>
      </c>
      <c r="K115" t="s">
        <v>99</v>
      </c>
      <c r="L115">
        <v>1.4200000000000001E-2</v>
      </c>
      <c r="M115">
        <v>0.27329999999999999</v>
      </c>
      <c r="N115">
        <v>2.9641999999999999</v>
      </c>
      <c r="Q115">
        <v>1</v>
      </c>
    </row>
    <row r="116" spans="1:17" x14ac:dyDescent="0.25">
      <c r="A116">
        <v>110</v>
      </c>
      <c r="B116">
        <v>31</v>
      </c>
      <c r="C116" t="s">
        <v>155</v>
      </c>
      <c r="D116" s="35">
        <v>42406813321</v>
      </c>
      <c r="E116" s="35">
        <v>42407031145</v>
      </c>
      <c r="F116">
        <v>9.06E-2</v>
      </c>
      <c r="G116">
        <v>9.06E-2</v>
      </c>
      <c r="H116" t="s">
        <v>106</v>
      </c>
      <c r="I116" t="s">
        <v>97</v>
      </c>
      <c r="J116" t="s">
        <v>107</v>
      </c>
      <c r="K116" t="s">
        <v>99</v>
      </c>
      <c r="L116">
        <v>1.29E-2</v>
      </c>
      <c r="M116">
        <v>0.246</v>
      </c>
      <c r="N116">
        <v>2.7151000000000001</v>
      </c>
      <c r="Q116">
        <v>1</v>
      </c>
    </row>
    <row r="117" spans="1:17" x14ac:dyDescent="0.25">
      <c r="A117">
        <v>111</v>
      </c>
      <c r="B117">
        <v>32</v>
      </c>
      <c r="C117" t="s">
        <v>156</v>
      </c>
      <c r="D117" s="35">
        <v>42406813321</v>
      </c>
      <c r="E117" s="35">
        <v>42407037349</v>
      </c>
      <c r="F117">
        <v>9.1499999999999998E-2</v>
      </c>
      <c r="G117">
        <v>9.1499999999999998E-2</v>
      </c>
      <c r="H117" t="s">
        <v>106</v>
      </c>
      <c r="I117" t="s">
        <v>97</v>
      </c>
      <c r="J117" t="s">
        <v>107</v>
      </c>
      <c r="K117" t="s">
        <v>99</v>
      </c>
      <c r="L117">
        <v>1.61E-2</v>
      </c>
      <c r="M117">
        <v>0.31180000000000002</v>
      </c>
      <c r="N117">
        <v>3.4079000000000002</v>
      </c>
      <c r="Q117">
        <v>1</v>
      </c>
    </row>
    <row r="118" spans="1:17" x14ac:dyDescent="0.25">
      <c r="A118">
        <v>112</v>
      </c>
      <c r="B118">
        <v>33</v>
      </c>
      <c r="C118" t="s">
        <v>156</v>
      </c>
      <c r="D118" s="35">
        <v>42406813356</v>
      </c>
      <c r="E118" s="35">
        <v>42407043553</v>
      </c>
      <c r="F118">
        <v>8.8999999999999996E-2</v>
      </c>
      <c r="G118">
        <v>8.8999999999999996E-2</v>
      </c>
      <c r="H118" t="s">
        <v>106</v>
      </c>
      <c r="I118" t="s">
        <v>97</v>
      </c>
      <c r="J118" t="s">
        <v>107</v>
      </c>
      <c r="K118" t="s">
        <v>99</v>
      </c>
      <c r="L118">
        <v>1.66E-2</v>
      </c>
      <c r="M118">
        <v>0.3231</v>
      </c>
      <c r="N118">
        <v>3.6297999999999999</v>
      </c>
      <c r="Q118">
        <v>1</v>
      </c>
    </row>
    <row r="119" spans="1:17" x14ac:dyDescent="0.25">
      <c r="A119">
        <v>113</v>
      </c>
      <c r="B119">
        <v>34</v>
      </c>
      <c r="C119" t="s">
        <v>157</v>
      </c>
      <c r="D119" s="35">
        <v>42406813368</v>
      </c>
      <c r="E119" s="35">
        <v>42407049756</v>
      </c>
      <c r="F119">
        <v>7.8700000000000006E-2</v>
      </c>
      <c r="G119">
        <v>7.8700000000000006E-2</v>
      </c>
      <c r="H119" t="s">
        <v>106</v>
      </c>
      <c r="I119" t="s">
        <v>97</v>
      </c>
      <c r="J119" t="s">
        <v>107</v>
      </c>
      <c r="K119" t="s">
        <v>99</v>
      </c>
      <c r="L119">
        <v>2E-3</v>
      </c>
      <c r="M119">
        <v>1.89E-2</v>
      </c>
      <c r="N119">
        <v>0.2407</v>
      </c>
      <c r="Q119">
        <v>1</v>
      </c>
    </row>
    <row r="120" spans="1:17" x14ac:dyDescent="0.25">
      <c r="A120">
        <v>114</v>
      </c>
      <c r="B120">
        <v>35</v>
      </c>
      <c r="C120" t="s">
        <v>59</v>
      </c>
      <c r="D120" s="35">
        <v>42406813414</v>
      </c>
      <c r="E120" s="35">
        <v>42407055949</v>
      </c>
      <c r="F120">
        <v>1.2500000000000001E-2</v>
      </c>
      <c r="G120">
        <v>1.2500000000000001E-2</v>
      </c>
      <c r="H120" t="s">
        <v>106</v>
      </c>
      <c r="I120" t="s">
        <v>97</v>
      </c>
      <c r="J120" t="s">
        <v>107</v>
      </c>
      <c r="K120" t="s">
        <v>99</v>
      </c>
      <c r="L120">
        <v>3.8899999999999997E-2</v>
      </c>
      <c r="M120">
        <v>0.78749999999999998</v>
      </c>
      <c r="N120">
        <v>63.003700000000002</v>
      </c>
      <c r="Q120">
        <v>1</v>
      </c>
    </row>
    <row r="121" spans="1:17" x14ac:dyDescent="0.25">
      <c r="A121">
        <v>115</v>
      </c>
      <c r="B121">
        <v>36</v>
      </c>
      <c r="C121" t="s">
        <v>60</v>
      </c>
      <c r="D121" s="35">
        <v>42406813414</v>
      </c>
      <c r="E121" s="35">
        <v>42407062152</v>
      </c>
      <c r="F121">
        <v>1.38E-2</v>
      </c>
      <c r="G121">
        <v>1.38E-2</v>
      </c>
      <c r="H121" t="s">
        <v>106</v>
      </c>
      <c r="I121" t="s">
        <v>97</v>
      </c>
      <c r="J121" t="s">
        <v>107</v>
      </c>
      <c r="K121" t="s">
        <v>99</v>
      </c>
      <c r="L121">
        <v>4.3200000000000002E-2</v>
      </c>
      <c r="M121">
        <v>0.87709999999999999</v>
      </c>
      <c r="N121">
        <v>63.558799999999998</v>
      </c>
      <c r="Q121">
        <v>1</v>
      </c>
    </row>
    <row r="122" spans="1:17" x14ac:dyDescent="0.25">
      <c r="A122">
        <v>116</v>
      </c>
      <c r="B122">
        <v>37</v>
      </c>
      <c r="C122" t="s">
        <v>158</v>
      </c>
      <c r="D122" s="35">
        <v>42406841087</v>
      </c>
      <c r="E122" s="35">
        <v>42407068356</v>
      </c>
      <c r="F122">
        <v>1</v>
      </c>
      <c r="G122">
        <v>1</v>
      </c>
      <c r="H122" t="s">
        <v>106</v>
      </c>
      <c r="I122" t="s">
        <v>97</v>
      </c>
      <c r="J122" t="s">
        <v>107</v>
      </c>
      <c r="K122" t="s">
        <v>99</v>
      </c>
      <c r="L122">
        <v>5.9999999999999995E-4</v>
      </c>
      <c r="M122">
        <v>0</v>
      </c>
      <c r="N122">
        <v>0</v>
      </c>
      <c r="Q122">
        <v>1</v>
      </c>
    </row>
    <row r="123" spans="1:17" x14ac:dyDescent="0.25">
      <c r="A123">
        <v>117</v>
      </c>
      <c r="B123">
        <v>38</v>
      </c>
      <c r="C123" t="s">
        <v>21</v>
      </c>
      <c r="D123" s="35">
        <v>42406842129</v>
      </c>
      <c r="E123" s="35">
        <v>42407074560</v>
      </c>
      <c r="F123">
        <v>1</v>
      </c>
      <c r="G123">
        <v>1</v>
      </c>
      <c r="H123" t="s">
        <v>106</v>
      </c>
      <c r="I123" t="s">
        <v>97</v>
      </c>
      <c r="J123" t="s">
        <v>107</v>
      </c>
      <c r="K123" t="s">
        <v>99</v>
      </c>
      <c r="L123">
        <v>4.0000000000000002E-4</v>
      </c>
      <c r="M123">
        <v>0</v>
      </c>
      <c r="N123">
        <v>0</v>
      </c>
      <c r="Q123">
        <v>1</v>
      </c>
    </row>
    <row r="124" spans="1:17" x14ac:dyDescent="0.25">
      <c r="A124">
        <v>118</v>
      </c>
      <c r="B124">
        <v>39</v>
      </c>
      <c r="C124" t="s">
        <v>21</v>
      </c>
      <c r="D124" s="35">
        <v>42406842152</v>
      </c>
      <c r="E124" s="35">
        <v>42407080775</v>
      </c>
      <c r="F124">
        <v>1</v>
      </c>
      <c r="G124">
        <v>1</v>
      </c>
      <c r="H124" t="s">
        <v>106</v>
      </c>
      <c r="I124" t="s">
        <v>97</v>
      </c>
      <c r="J124" t="s">
        <v>107</v>
      </c>
      <c r="K124" t="s">
        <v>99</v>
      </c>
      <c r="L124">
        <v>4.0000000000000002E-4</v>
      </c>
      <c r="M124">
        <v>0</v>
      </c>
      <c r="N124">
        <v>0</v>
      </c>
      <c r="Q124">
        <v>1</v>
      </c>
    </row>
    <row r="125" spans="1:17" x14ac:dyDescent="0.25">
      <c r="A125">
        <v>119</v>
      </c>
      <c r="B125">
        <v>40</v>
      </c>
      <c r="C125" t="s">
        <v>21</v>
      </c>
      <c r="D125" s="35">
        <v>42406842164</v>
      </c>
      <c r="E125" s="35">
        <v>42407086990</v>
      </c>
      <c r="F125">
        <v>1</v>
      </c>
      <c r="G125">
        <v>1</v>
      </c>
      <c r="H125" t="s">
        <v>106</v>
      </c>
      <c r="I125" t="s">
        <v>97</v>
      </c>
      <c r="J125" t="s">
        <v>107</v>
      </c>
      <c r="K125" t="s">
        <v>99</v>
      </c>
      <c r="L125">
        <v>6.9999999999999999E-4</v>
      </c>
      <c r="M125">
        <v>0</v>
      </c>
      <c r="N125">
        <v>0</v>
      </c>
      <c r="Q125">
        <v>1</v>
      </c>
    </row>
    <row r="126" spans="1:17" x14ac:dyDescent="0.25">
      <c r="A126">
        <v>120</v>
      </c>
      <c r="B126">
        <v>1</v>
      </c>
      <c r="C126" t="s">
        <v>21</v>
      </c>
      <c r="D126" s="35">
        <v>42408062696</v>
      </c>
      <c r="E126" s="35">
        <v>42408063530</v>
      </c>
      <c r="F126">
        <v>1</v>
      </c>
      <c r="G126">
        <v>1</v>
      </c>
      <c r="H126" t="s">
        <v>106</v>
      </c>
      <c r="I126" t="s">
        <v>97</v>
      </c>
      <c r="J126" t="s">
        <v>107</v>
      </c>
      <c r="K126" t="s">
        <v>99</v>
      </c>
      <c r="L126">
        <v>3.0000000000000001E-3</v>
      </c>
      <c r="M126">
        <v>4.07E-2</v>
      </c>
      <c r="N126">
        <v>4.07E-2</v>
      </c>
      <c r="Q126">
        <v>1</v>
      </c>
    </row>
    <row r="127" spans="1:17" x14ac:dyDescent="0.25">
      <c r="A127">
        <v>121</v>
      </c>
      <c r="B127">
        <v>2</v>
      </c>
      <c r="C127" t="s">
        <v>21</v>
      </c>
      <c r="D127" s="35">
        <v>42408063125</v>
      </c>
      <c r="E127" s="35">
        <v>42408069791</v>
      </c>
      <c r="F127">
        <v>1</v>
      </c>
      <c r="G127">
        <v>1</v>
      </c>
      <c r="H127" t="s">
        <v>106</v>
      </c>
      <c r="I127" t="s">
        <v>97</v>
      </c>
      <c r="J127" t="s">
        <v>107</v>
      </c>
      <c r="K127" t="s">
        <v>99</v>
      </c>
      <c r="L127">
        <v>2.0000000000000001E-4</v>
      </c>
      <c r="M127">
        <v>0</v>
      </c>
      <c r="N127">
        <v>0</v>
      </c>
      <c r="Q127">
        <v>1</v>
      </c>
    </row>
    <row r="128" spans="1:17" x14ac:dyDescent="0.25">
      <c r="A128">
        <v>122</v>
      </c>
      <c r="B128">
        <v>3</v>
      </c>
      <c r="C128" t="s">
        <v>21</v>
      </c>
      <c r="D128" s="35">
        <v>42408063125</v>
      </c>
      <c r="E128" s="35">
        <v>42408075995</v>
      </c>
      <c r="F128">
        <v>1</v>
      </c>
      <c r="G128">
        <v>1</v>
      </c>
      <c r="H128" t="s">
        <v>106</v>
      </c>
      <c r="I128" t="s">
        <v>97</v>
      </c>
      <c r="J128" t="s">
        <v>107</v>
      </c>
      <c r="K128" t="s">
        <v>99</v>
      </c>
      <c r="L128">
        <v>4.0000000000000002E-4</v>
      </c>
      <c r="M128">
        <v>0</v>
      </c>
      <c r="N128">
        <v>0</v>
      </c>
      <c r="Q128">
        <v>1</v>
      </c>
    </row>
    <row r="129" spans="1:17" x14ac:dyDescent="0.25">
      <c r="A129">
        <v>123</v>
      </c>
      <c r="B129">
        <v>4</v>
      </c>
      <c r="C129" t="s">
        <v>21</v>
      </c>
      <c r="D129" s="35">
        <v>42408063136</v>
      </c>
      <c r="E129" s="35">
        <v>42408082199</v>
      </c>
      <c r="F129">
        <v>1</v>
      </c>
      <c r="G129">
        <v>1</v>
      </c>
      <c r="H129" t="s">
        <v>106</v>
      </c>
      <c r="I129" t="s">
        <v>97</v>
      </c>
      <c r="J129" t="s">
        <v>107</v>
      </c>
      <c r="K129" t="s">
        <v>99</v>
      </c>
      <c r="L129">
        <v>4.0000000000000002E-4</v>
      </c>
      <c r="M129">
        <v>0</v>
      </c>
      <c r="N129">
        <v>0</v>
      </c>
      <c r="Q129">
        <v>1</v>
      </c>
    </row>
    <row r="130" spans="1:17" x14ac:dyDescent="0.25">
      <c r="A130">
        <v>124</v>
      </c>
      <c r="B130">
        <v>5</v>
      </c>
      <c r="C130" t="s">
        <v>21</v>
      </c>
      <c r="D130" s="35">
        <v>42408063136</v>
      </c>
      <c r="E130" s="35">
        <v>42408088391</v>
      </c>
      <c r="F130">
        <v>1</v>
      </c>
      <c r="G130">
        <v>1</v>
      </c>
      <c r="H130" t="s">
        <v>106</v>
      </c>
      <c r="I130" t="s">
        <v>97</v>
      </c>
      <c r="J130" t="s">
        <v>107</v>
      </c>
      <c r="K130" t="s">
        <v>99</v>
      </c>
      <c r="L130">
        <v>1E-4</v>
      </c>
      <c r="M130">
        <v>0</v>
      </c>
      <c r="N130">
        <v>0</v>
      </c>
      <c r="Q130">
        <v>1</v>
      </c>
    </row>
    <row r="131" spans="1:17" x14ac:dyDescent="0.25">
      <c r="A131">
        <v>125</v>
      </c>
      <c r="B131">
        <v>6</v>
      </c>
      <c r="C131" t="s">
        <v>21</v>
      </c>
      <c r="D131" s="35">
        <v>42408063148</v>
      </c>
      <c r="E131" s="35">
        <v>42408094606</v>
      </c>
      <c r="F131">
        <v>1</v>
      </c>
      <c r="G131">
        <v>1</v>
      </c>
      <c r="H131" t="s">
        <v>106</v>
      </c>
      <c r="I131" t="s">
        <v>97</v>
      </c>
      <c r="J131" t="s">
        <v>107</v>
      </c>
      <c r="K131" t="s">
        <v>99</v>
      </c>
      <c r="L131">
        <v>5.9999999999999995E-4</v>
      </c>
      <c r="M131">
        <v>0</v>
      </c>
      <c r="N131">
        <v>0</v>
      </c>
      <c r="Q131">
        <v>1</v>
      </c>
    </row>
    <row r="132" spans="1:17" x14ac:dyDescent="0.25">
      <c r="A132">
        <v>126</v>
      </c>
      <c r="B132">
        <v>7</v>
      </c>
      <c r="C132" t="s">
        <v>21</v>
      </c>
      <c r="D132" s="35">
        <v>42408063148</v>
      </c>
      <c r="E132" s="35">
        <v>42408100844</v>
      </c>
      <c r="F132">
        <v>1</v>
      </c>
      <c r="G132">
        <v>1</v>
      </c>
      <c r="H132" t="s">
        <v>106</v>
      </c>
      <c r="I132" t="s">
        <v>97</v>
      </c>
      <c r="J132" t="s">
        <v>107</v>
      </c>
      <c r="K132" t="s">
        <v>99</v>
      </c>
      <c r="L132">
        <v>0</v>
      </c>
      <c r="M132">
        <v>0</v>
      </c>
      <c r="N132">
        <v>0</v>
      </c>
      <c r="Q132">
        <v>1</v>
      </c>
    </row>
    <row r="133" spans="1:17" x14ac:dyDescent="0.25">
      <c r="A133">
        <v>127</v>
      </c>
      <c r="B133">
        <v>8</v>
      </c>
      <c r="C133" t="s">
        <v>21</v>
      </c>
      <c r="D133" s="35">
        <v>42408063159</v>
      </c>
      <c r="E133" s="35">
        <v>42408107060</v>
      </c>
      <c r="F133">
        <v>1</v>
      </c>
      <c r="G133">
        <v>1</v>
      </c>
      <c r="H133" t="s">
        <v>106</v>
      </c>
      <c r="I133" t="s">
        <v>97</v>
      </c>
      <c r="J133" t="s">
        <v>107</v>
      </c>
      <c r="K133" t="s">
        <v>99</v>
      </c>
      <c r="L133">
        <v>5.9999999999999995E-4</v>
      </c>
      <c r="M133">
        <v>0</v>
      </c>
      <c r="N133">
        <v>0</v>
      </c>
      <c r="Q133">
        <v>1</v>
      </c>
    </row>
    <row r="134" spans="1:17" x14ac:dyDescent="0.25">
      <c r="A134">
        <v>128</v>
      </c>
      <c r="B134">
        <v>9</v>
      </c>
      <c r="C134" t="s">
        <v>21</v>
      </c>
      <c r="D134" s="35">
        <v>42408063159</v>
      </c>
      <c r="E134" s="35">
        <v>42408113287</v>
      </c>
      <c r="F134">
        <v>1</v>
      </c>
      <c r="G134">
        <v>1</v>
      </c>
      <c r="H134" t="s">
        <v>106</v>
      </c>
      <c r="I134" t="s">
        <v>97</v>
      </c>
      <c r="J134" t="s">
        <v>107</v>
      </c>
      <c r="K134" t="s">
        <v>99</v>
      </c>
      <c r="L134">
        <v>0</v>
      </c>
      <c r="M134">
        <v>0</v>
      </c>
      <c r="N134">
        <v>0</v>
      </c>
      <c r="Q134">
        <v>1</v>
      </c>
    </row>
    <row r="135" spans="1:17" x14ac:dyDescent="0.25">
      <c r="A135">
        <v>129</v>
      </c>
      <c r="B135">
        <v>10</v>
      </c>
      <c r="C135" t="s">
        <v>21</v>
      </c>
      <c r="D135" s="35">
        <v>42408063252</v>
      </c>
      <c r="E135" s="35">
        <v>42408119513</v>
      </c>
      <c r="F135">
        <v>1</v>
      </c>
      <c r="G135">
        <v>1</v>
      </c>
      <c r="H135" t="s">
        <v>106</v>
      </c>
      <c r="I135" t="s">
        <v>97</v>
      </c>
      <c r="J135" t="s">
        <v>107</v>
      </c>
      <c r="K135" t="s">
        <v>99</v>
      </c>
      <c r="L135">
        <v>4.0000000000000002E-4</v>
      </c>
      <c r="M135">
        <v>0</v>
      </c>
      <c r="N135">
        <v>0</v>
      </c>
      <c r="Q135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37"/>
  <sheetViews>
    <sheetView workbookViewId="0">
      <selection activeCell="C35" sqref="C35"/>
    </sheetView>
  </sheetViews>
  <sheetFormatPr defaultRowHeight="15" x14ac:dyDescent="0.25"/>
  <sheetData>
    <row r="1" spans="1:21" x14ac:dyDescent="0.25">
      <c r="A1" t="s">
        <v>212</v>
      </c>
    </row>
    <row r="2" spans="1:21" x14ac:dyDescent="0.25">
      <c r="A2" t="s">
        <v>75</v>
      </c>
    </row>
    <row r="3" spans="1:21" x14ac:dyDescent="0.25">
      <c r="A3" t="s">
        <v>213</v>
      </c>
    </row>
    <row r="5" spans="1:21" x14ac:dyDescent="0.25">
      <c r="A5" t="s">
        <v>77</v>
      </c>
      <c r="B5" t="s">
        <v>78</v>
      </c>
      <c r="C5" t="s">
        <v>79</v>
      </c>
      <c r="D5" t="s">
        <v>80</v>
      </c>
      <c r="E5" t="s">
        <v>81</v>
      </c>
      <c r="F5" t="s">
        <v>82</v>
      </c>
      <c r="G5" t="s">
        <v>83</v>
      </c>
      <c r="H5" t="s">
        <v>84</v>
      </c>
      <c r="I5" t="s">
        <v>85</v>
      </c>
      <c r="J5" t="s">
        <v>86</v>
      </c>
      <c r="K5" t="s">
        <v>87</v>
      </c>
      <c r="L5" t="s">
        <v>2</v>
      </c>
      <c r="M5" t="s">
        <v>3</v>
      </c>
      <c r="N5" t="s">
        <v>88</v>
      </c>
      <c r="O5" t="s">
        <v>89</v>
      </c>
      <c r="P5" t="s">
        <v>90</v>
      </c>
      <c r="Q5" t="s">
        <v>91</v>
      </c>
      <c r="R5" t="s">
        <v>92</v>
      </c>
      <c r="S5" t="s">
        <v>93</v>
      </c>
      <c r="T5" t="s">
        <v>94</v>
      </c>
      <c r="U5" t="s">
        <v>95</v>
      </c>
    </row>
    <row r="7" spans="1:21" x14ac:dyDescent="0.25">
      <c r="A7">
        <v>1</v>
      </c>
      <c r="B7">
        <v>1</v>
      </c>
      <c r="C7" t="s">
        <v>21</v>
      </c>
      <c r="D7" s="35">
        <v>42391660844</v>
      </c>
      <c r="E7" s="35">
        <v>42391680740</v>
      </c>
      <c r="F7">
        <v>1</v>
      </c>
      <c r="G7">
        <v>1</v>
      </c>
      <c r="H7" t="s">
        <v>106</v>
      </c>
      <c r="I7" t="s">
        <v>97</v>
      </c>
      <c r="J7" t="s">
        <v>107</v>
      </c>
      <c r="K7" t="s">
        <v>99</v>
      </c>
      <c r="L7">
        <v>3.7000000000000002E-3</v>
      </c>
      <c r="M7">
        <v>0</v>
      </c>
      <c r="N7">
        <v>0</v>
      </c>
      <c r="Q7">
        <v>1</v>
      </c>
    </row>
    <row r="8" spans="1:21" x14ac:dyDescent="0.25">
      <c r="A8">
        <v>2</v>
      </c>
      <c r="B8">
        <v>2</v>
      </c>
      <c r="C8" t="s">
        <v>21</v>
      </c>
      <c r="D8" s="35">
        <v>42391660891</v>
      </c>
      <c r="E8" s="35">
        <v>42391686643</v>
      </c>
      <c r="F8">
        <v>1</v>
      </c>
      <c r="G8">
        <v>1</v>
      </c>
      <c r="H8" t="s">
        <v>106</v>
      </c>
      <c r="I8" t="s">
        <v>97</v>
      </c>
      <c r="J8" t="s">
        <v>107</v>
      </c>
      <c r="K8" t="s">
        <v>99</v>
      </c>
      <c r="L8">
        <v>5.9999999999999995E-4</v>
      </c>
      <c r="M8">
        <v>0</v>
      </c>
      <c r="N8">
        <v>0</v>
      </c>
      <c r="Q8">
        <v>1</v>
      </c>
    </row>
    <row r="9" spans="1:21" x14ac:dyDescent="0.25">
      <c r="A9">
        <v>3</v>
      </c>
      <c r="B9">
        <v>3</v>
      </c>
      <c r="C9" t="s">
        <v>39</v>
      </c>
      <c r="D9" s="35">
        <v>42391661087</v>
      </c>
      <c r="E9" s="35">
        <v>42391692696</v>
      </c>
      <c r="F9">
        <v>1.8599999999999998E-2</v>
      </c>
      <c r="G9">
        <v>1.8599999999999998E-2</v>
      </c>
      <c r="H9" t="s">
        <v>106</v>
      </c>
      <c r="I9" t="s">
        <v>97</v>
      </c>
      <c r="J9" t="s">
        <v>107</v>
      </c>
      <c r="K9" t="s">
        <v>99</v>
      </c>
      <c r="L9">
        <v>5.5199999999999999E-2</v>
      </c>
      <c r="M9">
        <v>1.1982999999999999</v>
      </c>
      <c r="N9">
        <v>64.426000000000002</v>
      </c>
      <c r="Q9">
        <v>1</v>
      </c>
    </row>
    <row r="10" spans="1:21" x14ac:dyDescent="0.25">
      <c r="A10">
        <v>4</v>
      </c>
      <c r="B10">
        <v>4</v>
      </c>
      <c r="C10" t="s">
        <v>40</v>
      </c>
      <c r="D10" s="35">
        <v>42391661307</v>
      </c>
      <c r="E10" s="35">
        <v>42391698912</v>
      </c>
      <c r="F10">
        <v>1.5599999999999999E-2</v>
      </c>
      <c r="G10">
        <v>1.5599999999999999E-2</v>
      </c>
      <c r="H10" t="s">
        <v>106</v>
      </c>
      <c r="I10" t="s">
        <v>97</v>
      </c>
      <c r="J10" t="s">
        <v>107</v>
      </c>
      <c r="K10" t="s">
        <v>99</v>
      </c>
      <c r="L10">
        <v>4.7800000000000002E-2</v>
      </c>
      <c r="M10">
        <v>1.0190999999999999</v>
      </c>
      <c r="N10">
        <v>65.325800000000001</v>
      </c>
      <c r="Q10">
        <v>1</v>
      </c>
    </row>
    <row r="11" spans="1:21" x14ac:dyDescent="0.25">
      <c r="A11">
        <v>5</v>
      </c>
      <c r="B11">
        <v>5</v>
      </c>
      <c r="C11" t="s">
        <v>110</v>
      </c>
      <c r="D11" s="35">
        <v>42391661319</v>
      </c>
      <c r="E11" s="35">
        <v>42391705046</v>
      </c>
      <c r="F11">
        <v>1</v>
      </c>
      <c r="G11">
        <v>1</v>
      </c>
      <c r="H11" t="s">
        <v>106</v>
      </c>
      <c r="I11" t="s">
        <v>97</v>
      </c>
      <c r="J11" t="s">
        <v>107</v>
      </c>
      <c r="K11" t="s">
        <v>99</v>
      </c>
      <c r="L11">
        <v>6.9999999999999999E-4</v>
      </c>
      <c r="M11">
        <v>0</v>
      </c>
      <c r="N11">
        <v>0</v>
      </c>
      <c r="Q11">
        <v>1</v>
      </c>
    </row>
    <row r="12" spans="1:21" x14ac:dyDescent="0.25">
      <c r="A12">
        <v>6</v>
      </c>
      <c r="B12">
        <v>6</v>
      </c>
      <c r="C12" t="s">
        <v>103</v>
      </c>
      <c r="D12" s="35">
        <v>42391661412</v>
      </c>
      <c r="E12" s="35">
        <v>42391711192</v>
      </c>
      <c r="F12">
        <v>4.7999999999999996E-3</v>
      </c>
      <c r="G12">
        <v>4.7999999999999996E-3</v>
      </c>
      <c r="H12" t="s">
        <v>106</v>
      </c>
      <c r="I12" t="s">
        <v>97</v>
      </c>
      <c r="J12" t="s">
        <v>107</v>
      </c>
      <c r="K12" t="s">
        <v>99</v>
      </c>
      <c r="L12">
        <v>1.3899999999999999E-2</v>
      </c>
      <c r="M12">
        <v>0.19800000000000001</v>
      </c>
      <c r="N12">
        <v>41.241999999999997</v>
      </c>
      <c r="Q12">
        <v>1</v>
      </c>
    </row>
    <row r="13" spans="1:21" x14ac:dyDescent="0.25">
      <c r="A13">
        <v>7</v>
      </c>
      <c r="B13">
        <v>7</v>
      </c>
      <c r="C13" t="s">
        <v>103</v>
      </c>
      <c r="D13" s="35">
        <v>42391661458</v>
      </c>
      <c r="E13" s="35">
        <v>42391717476</v>
      </c>
      <c r="F13">
        <v>5.5999999999999999E-3</v>
      </c>
      <c r="G13">
        <v>5.5999999999999999E-3</v>
      </c>
      <c r="H13" t="s">
        <v>106</v>
      </c>
      <c r="I13" t="s">
        <v>97</v>
      </c>
      <c r="J13" t="s">
        <v>107</v>
      </c>
      <c r="K13" t="s">
        <v>99</v>
      </c>
      <c r="L13">
        <v>1.38E-2</v>
      </c>
      <c r="M13">
        <v>0.19550000000000001</v>
      </c>
      <c r="N13">
        <v>34.917700000000004</v>
      </c>
      <c r="Q13">
        <v>1</v>
      </c>
    </row>
    <row r="14" spans="1:21" x14ac:dyDescent="0.25">
      <c r="A14">
        <v>8</v>
      </c>
      <c r="B14">
        <v>8</v>
      </c>
      <c r="C14" t="s">
        <v>103</v>
      </c>
      <c r="D14" s="35">
        <v>42391661458</v>
      </c>
      <c r="E14" s="35">
        <v>42391723634</v>
      </c>
      <c r="F14">
        <v>5.0000000000000001E-3</v>
      </c>
      <c r="G14">
        <v>5.0000000000000001E-3</v>
      </c>
      <c r="H14" t="s">
        <v>106</v>
      </c>
      <c r="I14" t="s">
        <v>97</v>
      </c>
      <c r="J14" t="s">
        <v>107</v>
      </c>
      <c r="K14" t="s">
        <v>99</v>
      </c>
      <c r="L14">
        <v>1.11E-2</v>
      </c>
      <c r="M14">
        <v>0.13009999999999999</v>
      </c>
      <c r="N14">
        <v>26.028099999999998</v>
      </c>
      <c r="Q14">
        <v>1</v>
      </c>
    </row>
    <row r="15" spans="1:21" x14ac:dyDescent="0.25">
      <c r="A15">
        <v>9</v>
      </c>
      <c r="B15">
        <v>9</v>
      </c>
      <c r="C15" t="s">
        <v>103</v>
      </c>
      <c r="D15" s="35">
        <v>42391661469</v>
      </c>
      <c r="E15" s="35">
        <v>42391729791</v>
      </c>
      <c r="F15">
        <v>4.5999999999999999E-3</v>
      </c>
      <c r="G15">
        <v>4.5999999999999999E-3</v>
      </c>
      <c r="H15" t="s">
        <v>106</v>
      </c>
      <c r="I15" t="s">
        <v>97</v>
      </c>
      <c r="J15" t="s">
        <v>107</v>
      </c>
      <c r="K15" t="s">
        <v>99</v>
      </c>
      <c r="L15">
        <v>1.0800000000000001E-2</v>
      </c>
      <c r="M15">
        <v>0.1229</v>
      </c>
      <c r="N15">
        <v>26.7117</v>
      </c>
      <c r="Q15">
        <v>1</v>
      </c>
    </row>
    <row r="16" spans="1:21" x14ac:dyDescent="0.25">
      <c r="A16">
        <v>10</v>
      </c>
      <c r="B16">
        <v>10</v>
      </c>
      <c r="C16" t="s">
        <v>103</v>
      </c>
      <c r="D16" s="35">
        <v>42391661469</v>
      </c>
      <c r="E16" s="35">
        <v>42391736377</v>
      </c>
      <c r="F16">
        <v>5.0000000000000001E-3</v>
      </c>
      <c r="G16">
        <v>5.0000000000000001E-3</v>
      </c>
      <c r="H16" t="s">
        <v>106</v>
      </c>
      <c r="I16" t="s">
        <v>97</v>
      </c>
      <c r="J16" t="s">
        <v>107</v>
      </c>
      <c r="K16" t="s">
        <v>99</v>
      </c>
      <c r="L16">
        <v>1.5900000000000001E-2</v>
      </c>
      <c r="M16">
        <v>0.24640000000000001</v>
      </c>
      <c r="N16">
        <v>49.280999999999999</v>
      </c>
      <c r="Q16">
        <v>1</v>
      </c>
    </row>
    <row r="17" spans="1:17" x14ac:dyDescent="0.25">
      <c r="A17">
        <v>11</v>
      </c>
      <c r="B17">
        <v>11</v>
      </c>
      <c r="C17" t="s">
        <v>103</v>
      </c>
      <c r="D17" s="35">
        <v>42391661481</v>
      </c>
      <c r="E17" s="35">
        <v>42391743148</v>
      </c>
      <c r="F17">
        <v>4.8999999999999998E-3</v>
      </c>
      <c r="G17">
        <v>4.8999999999999998E-3</v>
      </c>
      <c r="H17" t="s">
        <v>106</v>
      </c>
      <c r="I17" t="s">
        <v>97</v>
      </c>
      <c r="J17" t="s">
        <v>107</v>
      </c>
      <c r="K17" t="s">
        <v>99</v>
      </c>
      <c r="L17">
        <v>1.15E-2</v>
      </c>
      <c r="M17">
        <v>0.1411</v>
      </c>
      <c r="N17">
        <v>28.792300000000001</v>
      </c>
      <c r="Q17">
        <v>1</v>
      </c>
    </row>
    <row r="18" spans="1:17" x14ac:dyDescent="0.25">
      <c r="A18">
        <v>12</v>
      </c>
      <c r="B18">
        <v>12</v>
      </c>
      <c r="C18" t="s">
        <v>103</v>
      </c>
      <c r="D18" s="35">
        <v>42391661481</v>
      </c>
      <c r="E18" s="35">
        <v>42391749050</v>
      </c>
      <c r="F18">
        <v>5.4999999999999997E-3</v>
      </c>
      <c r="G18">
        <v>5.4999999999999997E-3</v>
      </c>
      <c r="H18" t="s">
        <v>106</v>
      </c>
      <c r="I18" t="s">
        <v>97</v>
      </c>
      <c r="J18" t="s">
        <v>107</v>
      </c>
      <c r="K18" t="s">
        <v>99</v>
      </c>
      <c r="L18">
        <v>1.24E-2</v>
      </c>
      <c r="M18">
        <v>0.16289999999999999</v>
      </c>
      <c r="N18">
        <v>29.6145</v>
      </c>
      <c r="Q18">
        <v>1</v>
      </c>
    </row>
    <row r="19" spans="1:17" x14ac:dyDescent="0.25">
      <c r="A19">
        <v>13</v>
      </c>
      <c r="B19">
        <v>13</v>
      </c>
      <c r="C19" t="s">
        <v>103</v>
      </c>
      <c r="D19" s="35">
        <v>42391661516</v>
      </c>
      <c r="E19" s="35">
        <v>42391755162</v>
      </c>
      <c r="F19">
        <v>5.0000000000000001E-3</v>
      </c>
      <c r="G19">
        <v>5.0000000000000001E-3</v>
      </c>
      <c r="H19" t="s">
        <v>106</v>
      </c>
      <c r="I19" t="s">
        <v>97</v>
      </c>
      <c r="J19" t="s">
        <v>107</v>
      </c>
      <c r="K19" t="s">
        <v>99</v>
      </c>
      <c r="L19">
        <v>1.0800000000000001E-2</v>
      </c>
      <c r="M19">
        <v>0.1241</v>
      </c>
      <c r="N19">
        <v>24.825700000000001</v>
      </c>
      <c r="Q19">
        <v>1</v>
      </c>
    </row>
    <row r="20" spans="1:17" x14ac:dyDescent="0.25">
      <c r="A20">
        <v>14</v>
      </c>
      <c r="B20">
        <v>14</v>
      </c>
      <c r="C20" t="s">
        <v>103</v>
      </c>
      <c r="D20" s="35">
        <v>42391661539</v>
      </c>
      <c r="E20" s="35">
        <v>42391761296</v>
      </c>
      <c r="F20">
        <v>5.0000000000000001E-3</v>
      </c>
      <c r="G20">
        <v>5.0000000000000001E-3</v>
      </c>
      <c r="H20" t="s">
        <v>106</v>
      </c>
      <c r="I20" t="s">
        <v>97</v>
      </c>
      <c r="J20" t="s">
        <v>107</v>
      </c>
      <c r="K20" t="s">
        <v>99</v>
      </c>
      <c r="L20">
        <v>1.17E-2</v>
      </c>
      <c r="M20">
        <v>0.1459</v>
      </c>
      <c r="N20">
        <v>29.185199999999998</v>
      </c>
      <c r="Q20">
        <v>1</v>
      </c>
    </row>
    <row r="21" spans="1:17" x14ac:dyDescent="0.25">
      <c r="A21">
        <v>15</v>
      </c>
      <c r="B21">
        <v>15</v>
      </c>
      <c r="C21" t="s">
        <v>103</v>
      </c>
      <c r="D21" s="35">
        <v>42391661539</v>
      </c>
      <c r="E21" s="35">
        <v>42391767430</v>
      </c>
      <c r="F21">
        <v>4.5999999999999999E-3</v>
      </c>
      <c r="G21">
        <v>4.5999999999999999E-3</v>
      </c>
      <c r="H21" t="s">
        <v>106</v>
      </c>
      <c r="I21" t="s">
        <v>97</v>
      </c>
      <c r="J21" t="s">
        <v>107</v>
      </c>
      <c r="K21" t="s">
        <v>99</v>
      </c>
      <c r="L21">
        <v>1.18E-2</v>
      </c>
      <c r="M21">
        <v>0.14829999999999999</v>
      </c>
      <c r="N21">
        <v>32.249600000000001</v>
      </c>
      <c r="Q21">
        <v>1</v>
      </c>
    </row>
    <row r="22" spans="1:17" x14ac:dyDescent="0.25">
      <c r="A22">
        <v>16</v>
      </c>
      <c r="B22">
        <v>16</v>
      </c>
      <c r="C22" t="s">
        <v>41</v>
      </c>
      <c r="D22" s="35">
        <v>42391661550</v>
      </c>
      <c r="E22" s="35">
        <v>42391773541</v>
      </c>
      <c r="F22">
        <v>1.01E-2</v>
      </c>
      <c r="G22">
        <v>1.01E-2</v>
      </c>
      <c r="H22" t="s">
        <v>106</v>
      </c>
      <c r="I22" t="s">
        <v>97</v>
      </c>
      <c r="J22" t="s">
        <v>107</v>
      </c>
      <c r="K22" t="s">
        <v>99</v>
      </c>
      <c r="L22">
        <v>2.9499999999999998E-2</v>
      </c>
      <c r="M22">
        <v>0.57699999999999996</v>
      </c>
      <c r="N22">
        <v>57.132100000000001</v>
      </c>
      <c r="Q22">
        <v>1</v>
      </c>
    </row>
    <row r="23" spans="1:17" x14ac:dyDescent="0.25">
      <c r="A23">
        <v>17</v>
      </c>
      <c r="B23">
        <v>17</v>
      </c>
      <c r="C23" t="s">
        <v>42</v>
      </c>
      <c r="D23" s="35">
        <v>42391661608</v>
      </c>
      <c r="E23" s="35">
        <v>42391779675</v>
      </c>
      <c r="F23">
        <v>1.5100000000000001E-2</v>
      </c>
      <c r="G23">
        <v>1.5100000000000001E-2</v>
      </c>
      <c r="H23" t="s">
        <v>106</v>
      </c>
      <c r="I23" t="s">
        <v>97</v>
      </c>
      <c r="J23" t="s">
        <v>107</v>
      </c>
      <c r="K23" t="s">
        <v>99</v>
      </c>
      <c r="L23">
        <v>4.4600000000000001E-2</v>
      </c>
      <c r="M23">
        <v>0.94269999999999998</v>
      </c>
      <c r="N23">
        <v>62.433700000000002</v>
      </c>
      <c r="Q23">
        <v>1</v>
      </c>
    </row>
    <row r="24" spans="1:17" x14ac:dyDescent="0.25">
      <c r="A24">
        <v>18</v>
      </c>
      <c r="B24">
        <v>18</v>
      </c>
      <c r="C24" t="s">
        <v>125</v>
      </c>
      <c r="D24" s="35">
        <v>42391661678</v>
      </c>
      <c r="E24" s="35">
        <v>42391785810</v>
      </c>
      <c r="F24">
        <v>1</v>
      </c>
      <c r="G24">
        <v>1</v>
      </c>
      <c r="H24" t="s">
        <v>106</v>
      </c>
      <c r="I24" t="s">
        <v>97</v>
      </c>
      <c r="J24" t="s">
        <v>107</v>
      </c>
      <c r="K24" t="s">
        <v>99</v>
      </c>
      <c r="L24">
        <v>5.9999999999999995E-4</v>
      </c>
      <c r="M24">
        <v>0</v>
      </c>
      <c r="N24">
        <v>0</v>
      </c>
      <c r="Q24">
        <v>1</v>
      </c>
    </row>
    <row r="25" spans="1:17" x14ac:dyDescent="0.25">
      <c r="A25">
        <v>19</v>
      </c>
      <c r="B25">
        <v>19</v>
      </c>
      <c r="C25" t="s">
        <v>21</v>
      </c>
      <c r="D25" s="35">
        <v>42391661724</v>
      </c>
      <c r="E25" s="35">
        <v>42391791979</v>
      </c>
      <c r="F25">
        <v>1</v>
      </c>
      <c r="G25">
        <v>1</v>
      </c>
      <c r="H25" t="s">
        <v>106</v>
      </c>
      <c r="I25" t="s">
        <v>97</v>
      </c>
      <c r="J25" t="s">
        <v>107</v>
      </c>
      <c r="K25" t="s">
        <v>99</v>
      </c>
      <c r="L25">
        <v>0</v>
      </c>
      <c r="M25">
        <v>0</v>
      </c>
      <c r="N25">
        <v>0</v>
      </c>
      <c r="Q25">
        <v>1</v>
      </c>
    </row>
    <row r="26" spans="1:17" x14ac:dyDescent="0.25">
      <c r="A26">
        <v>20</v>
      </c>
      <c r="B26">
        <v>20</v>
      </c>
      <c r="C26" t="s">
        <v>21</v>
      </c>
      <c r="D26" s="35">
        <v>42391661747</v>
      </c>
      <c r="E26" s="35">
        <v>42391798263</v>
      </c>
      <c r="F26">
        <v>1</v>
      </c>
      <c r="G26">
        <v>1</v>
      </c>
      <c r="H26" t="s">
        <v>106</v>
      </c>
      <c r="I26" t="s">
        <v>97</v>
      </c>
      <c r="J26" t="s">
        <v>107</v>
      </c>
      <c r="K26" t="s">
        <v>99</v>
      </c>
      <c r="L26">
        <v>6.9999999999999999E-4</v>
      </c>
      <c r="M26">
        <v>0</v>
      </c>
      <c r="N26">
        <v>0</v>
      </c>
      <c r="Q26">
        <v>1</v>
      </c>
    </row>
    <row r="27" spans="1:17" x14ac:dyDescent="0.25">
      <c r="A27">
        <v>21</v>
      </c>
      <c r="B27">
        <v>21</v>
      </c>
      <c r="C27" t="s">
        <v>21</v>
      </c>
      <c r="D27" s="35">
        <v>42391661759</v>
      </c>
      <c r="E27" s="35">
        <v>42391804548</v>
      </c>
      <c r="F27">
        <v>1</v>
      </c>
      <c r="G27">
        <v>1</v>
      </c>
      <c r="H27" t="s">
        <v>106</v>
      </c>
      <c r="I27" t="s">
        <v>97</v>
      </c>
      <c r="J27" t="s">
        <v>107</v>
      </c>
      <c r="K27" t="s">
        <v>99</v>
      </c>
      <c r="L27">
        <v>6.9999999999999999E-4</v>
      </c>
      <c r="M27">
        <v>0</v>
      </c>
      <c r="N27">
        <v>0</v>
      </c>
      <c r="Q27">
        <v>1</v>
      </c>
    </row>
    <row r="28" spans="1:17" x14ac:dyDescent="0.25">
      <c r="A28">
        <v>22</v>
      </c>
      <c r="B28">
        <v>22</v>
      </c>
      <c r="C28" t="s">
        <v>21</v>
      </c>
      <c r="D28" s="35">
        <v>42391661770</v>
      </c>
      <c r="E28" s="35">
        <v>42391810868</v>
      </c>
      <c r="F28">
        <v>1</v>
      </c>
      <c r="G28">
        <v>1</v>
      </c>
      <c r="H28" t="s">
        <v>106</v>
      </c>
      <c r="I28" t="s">
        <v>97</v>
      </c>
      <c r="J28" t="s">
        <v>107</v>
      </c>
      <c r="K28" t="s">
        <v>99</v>
      </c>
      <c r="L28">
        <v>1E-3</v>
      </c>
      <c r="M28">
        <v>0</v>
      </c>
      <c r="N28">
        <v>0</v>
      </c>
      <c r="Q28">
        <v>1</v>
      </c>
    </row>
    <row r="29" spans="1:17" x14ac:dyDescent="0.25">
      <c r="A29">
        <v>23</v>
      </c>
      <c r="B29">
        <v>23</v>
      </c>
      <c r="C29" t="s">
        <v>21</v>
      </c>
      <c r="D29" s="35">
        <v>42391661770</v>
      </c>
      <c r="E29" s="35">
        <v>42391817175</v>
      </c>
      <c r="F29">
        <v>1</v>
      </c>
      <c r="G29">
        <v>1</v>
      </c>
      <c r="H29" t="s">
        <v>106</v>
      </c>
      <c r="I29" t="s">
        <v>97</v>
      </c>
      <c r="J29" t="s">
        <v>107</v>
      </c>
      <c r="K29" t="s">
        <v>99</v>
      </c>
      <c r="L29">
        <v>1.1999999999999999E-3</v>
      </c>
      <c r="M29">
        <v>0</v>
      </c>
      <c r="N29">
        <v>0</v>
      </c>
      <c r="Q29">
        <v>1</v>
      </c>
    </row>
    <row r="30" spans="1:17" x14ac:dyDescent="0.25">
      <c r="A30">
        <v>24</v>
      </c>
      <c r="B30">
        <v>24</v>
      </c>
      <c r="C30" t="s">
        <v>21</v>
      </c>
      <c r="D30" s="35">
        <v>42391661793</v>
      </c>
      <c r="E30" s="35">
        <v>42391823483</v>
      </c>
      <c r="F30">
        <v>1</v>
      </c>
      <c r="G30">
        <v>1</v>
      </c>
      <c r="H30" t="s">
        <v>106</v>
      </c>
      <c r="I30" t="s">
        <v>97</v>
      </c>
      <c r="J30" t="s">
        <v>107</v>
      </c>
      <c r="K30" t="s">
        <v>99</v>
      </c>
      <c r="L30">
        <v>6.9999999999999999E-4</v>
      </c>
      <c r="M30">
        <v>0</v>
      </c>
      <c r="N30">
        <v>0</v>
      </c>
      <c r="Q30">
        <v>1</v>
      </c>
    </row>
    <row r="31" spans="1:17" x14ac:dyDescent="0.25">
      <c r="A31">
        <v>25</v>
      </c>
      <c r="B31">
        <v>25</v>
      </c>
      <c r="C31" t="s">
        <v>21</v>
      </c>
      <c r="D31" s="35">
        <v>42391661805</v>
      </c>
      <c r="E31" s="35">
        <v>42391829780</v>
      </c>
      <c r="F31">
        <v>1</v>
      </c>
      <c r="G31">
        <v>1</v>
      </c>
      <c r="H31" t="s">
        <v>106</v>
      </c>
      <c r="I31" t="s">
        <v>97</v>
      </c>
      <c r="J31" t="s">
        <v>107</v>
      </c>
      <c r="K31" t="s">
        <v>99</v>
      </c>
      <c r="L31">
        <v>6.9999999999999999E-4</v>
      </c>
      <c r="M31">
        <v>0</v>
      </c>
      <c r="N31">
        <v>0</v>
      </c>
      <c r="Q31">
        <v>1</v>
      </c>
    </row>
    <row r="32" spans="1:17" x14ac:dyDescent="0.25">
      <c r="A32">
        <v>26</v>
      </c>
      <c r="B32">
        <v>26</v>
      </c>
      <c r="C32" t="s">
        <v>21</v>
      </c>
      <c r="D32" s="35">
        <v>42391661805</v>
      </c>
      <c r="E32" s="35">
        <v>42391836087</v>
      </c>
      <c r="F32">
        <v>1</v>
      </c>
      <c r="G32">
        <v>1</v>
      </c>
      <c r="H32" t="s">
        <v>106</v>
      </c>
      <c r="I32" t="s">
        <v>97</v>
      </c>
      <c r="J32" t="s">
        <v>107</v>
      </c>
      <c r="K32" t="s">
        <v>99</v>
      </c>
      <c r="L32">
        <v>6.9999999999999999E-4</v>
      </c>
      <c r="M32">
        <v>0</v>
      </c>
      <c r="N32">
        <v>0</v>
      </c>
      <c r="Q32">
        <v>1</v>
      </c>
    </row>
    <row r="33" spans="1:17" x14ac:dyDescent="0.25">
      <c r="A33">
        <v>27</v>
      </c>
      <c r="B33">
        <v>27</v>
      </c>
      <c r="C33" t="s">
        <v>21</v>
      </c>
      <c r="D33" s="35">
        <v>42391661817</v>
      </c>
      <c r="E33" s="35">
        <v>42391842407</v>
      </c>
      <c r="F33">
        <v>1</v>
      </c>
      <c r="G33">
        <v>1</v>
      </c>
      <c r="H33" t="s">
        <v>106</v>
      </c>
      <c r="I33" t="s">
        <v>97</v>
      </c>
      <c r="J33" t="s">
        <v>107</v>
      </c>
      <c r="K33" t="s">
        <v>99</v>
      </c>
      <c r="L33">
        <v>8.9999999999999998E-4</v>
      </c>
      <c r="M33">
        <v>0</v>
      </c>
      <c r="N33">
        <v>0</v>
      </c>
      <c r="Q33">
        <v>1</v>
      </c>
    </row>
    <row r="34" spans="1:17" x14ac:dyDescent="0.25">
      <c r="A34">
        <v>28</v>
      </c>
      <c r="B34">
        <v>28</v>
      </c>
      <c r="C34" t="s">
        <v>21</v>
      </c>
      <c r="D34" s="35">
        <v>42391661817</v>
      </c>
      <c r="E34" s="35">
        <v>42391848715</v>
      </c>
      <c r="F34">
        <v>1</v>
      </c>
      <c r="G34">
        <v>1</v>
      </c>
      <c r="H34" t="s">
        <v>106</v>
      </c>
      <c r="I34" t="s">
        <v>97</v>
      </c>
      <c r="J34" t="s">
        <v>107</v>
      </c>
      <c r="K34" t="s">
        <v>99</v>
      </c>
      <c r="L34">
        <v>6.9999999999999999E-4</v>
      </c>
      <c r="M34">
        <v>0</v>
      </c>
      <c r="N34">
        <v>0</v>
      </c>
      <c r="Q34">
        <v>1</v>
      </c>
    </row>
    <row r="35" spans="1:17" x14ac:dyDescent="0.25">
      <c r="A35">
        <v>29</v>
      </c>
      <c r="B35">
        <v>29</v>
      </c>
      <c r="C35" t="s">
        <v>43</v>
      </c>
      <c r="D35" s="35">
        <v>42391661828</v>
      </c>
      <c r="E35" s="35">
        <v>42391855011</v>
      </c>
      <c r="F35">
        <v>1.55E-2</v>
      </c>
      <c r="G35">
        <v>1.55E-2</v>
      </c>
      <c r="H35" t="s">
        <v>106</v>
      </c>
      <c r="I35" t="s">
        <v>97</v>
      </c>
      <c r="J35" t="s">
        <v>107</v>
      </c>
      <c r="K35" t="s">
        <v>99</v>
      </c>
      <c r="L35">
        <v>4.4299999999999999E-2</v>
      </c>
      <c r="M35">
        <v>0.93489999999999995</v>
      </c>
      <c r="N35">
        <v>60.3142</v>
      </c>
      <c r="Q35">
        <v>1</v>
      </c>
    </row>
    <row r="36" spans="1:17" x14ac:dyDescent="0.25">
      <c r="A36">
        <v>30</v>
      </c>
      <c r="B36">
        <v>30</v>
      </c>
      <c r="C36" t="s">
        <v>44</v>
      </c>
      <c r="D36" s="35">
        <v>42391661886</v>
      </c>
      <c r="E36" s="35">
        <v>42391861319</v>
      </c>
      <c r="F36">
        <v>1.3299999999999999E-2</v>
      </c>
      <c r="G36">
        <v>1.3299999999999999E-2</v>
      </c>
      <c r="H36" t="s">
        <v>106</v>
      </c>
      <c r="I36" t="s">
        <v>97</v>
      </c>
      <c r="J36" t="s">
        <v>107</v>
      </c>
      <c r="K36" t="s">
        <v>99</v>
      </c>
      <c r="L36">
        <v>4.1099999999999998E-2</v>
      </c>
      <c r="M36">
        <v>0.85799999999999998</v>
      </c>
      <c r="N36">
        <v>64.509799999999998</v>
      </c>
      <c r="Q36">
        <v>1</v>
      </c>
    </row>
    <row r="37" spans="1:17" x14ac:dyDescent="0.25">
      <c r="A37">
        <v>31</v>
      </c>
      <c r="B37">
        <v>31</v>
      </c>
      <c r="C37" t="s">
        <v>132</v>
      </c>
      <c r="D37" s="35">
        <v>42391661886</v>
      </c>
      <c r="E37" s="35">
        <v>42391867476</v>
      </c>
      <c r="F37">
        <v>1</v>
      </c>
      <c r="G37">
        <v>1</v>
      </c>
      <c r="H37" t="s">
        <v>106</v>
      </c>
      <c r="I37" t="s">
        <v>97</v>
      </c>
      <c r="J37" t="s">
        <v>107</v>
      </c>
      <c r="K37" t="s">
        <v>99</v>
      </c>
      <c r="L37">
        <v>5.9999999999999995E-4</v>
      </c>
      <c r="M37">
        <v>0</v>
      </c>
      <c r="N37">
        <v>0</v>
      </c>
      <c r="Q37">
        <v>1</v>
      </c>
    </row>
    <row r="38" spans="1:17" x14ac:dyDescent="0.25">
      <c r="A38">
        <v>32</v>
      </c>
      <c r="B38">
        <v>32</v>
      </c>
      <c r="C38" t="s">
        <v>21</v>
      </c>
      <c r="D38" s="35">
        <v>42392656064</v>
      </c>
      <c r="E38" s="35">
        <v>42392661469</v>
      </c>
      <c r="F38">
        <v>1</v>
      </c>
      <c r="G38">
        <v>1</v>
      </c>
      <c r="H38" t="s">
        <v>106</v>
      </c>
      <c r="I38" t="s">
        <v>97</v>
      </c>
      <c r="J38" t="s">
        <v>107</v>
      </c>
      <c r="K38" t="s">
        <v>99</v>
      </c>
      <c r="L38">
        <v>2.8999999999999998E-3</v>
      </c>
      <c r="M38">
        <v>0</v>
      </c>
      <c r="N38">
        <v>0</v>
      </c>
      <c r="Q38">
        <v>1</v>
      </c>
    </row>
    <row r="39" spans="1:17" x14ac:dyDescent="0.25">
      <c r="A39">
        <v>33</v>
      </c>
      <c r="B39">
        <v>33</v>
      </c>
      <c r="C39" t="s">
        <v>21</v>
      </c>
      <c r="D39" s="35">
        <v>42392656099</v>
      </c>
      <c r="E39" s="35">
        <v>42392667361</v>
      </c>
      <c r="F39">
        <v>1</v>
      </c>
      <c r="G39">
        <v>1</v>
      </c>
      <c r="H39" t="s">
        <v>106</v>
      </c>
      <c r="I39" t="s">
        <v>97</v>
      </c>
      <c r="J39" t="s">
        <v>107</v>
      </c>
      <c r="K39" t="s">
        <v>99</v>
      </c>
      <c r="L39">
        <v>0</v>
      </c>
      <c r="M39">
        <v>0</v>
      </c>
      <c r="N39">
        <v>0</v>
      </c>
      <c r="Q39">
        <v>1</v>
      </c>
    </row>
    <row r="40" spans="1:17" x14ac:dyDescent="0.25">
      <c r="A40">
        <v>34</v>
      </c>
      <c r="B40">
        <v>34</v>
      </c>
      <c r="C40" t="s">
        <v>103</v>
      </c>
      <c r="D40" s="35">
        <v>42392656111</v>
      </c>
      <c r="E40" s="35">
        <v>42392673425</v>
      </c>
      <c r="F40">
        <v>4.82E-2</v>
      </c>
      <c r="G40">
        <v>4.82E-2</v>
      </c>
      <c r="H40" t="s">
        <v>106</v>
      </c>
      <c r="I40" t="s">
        <v>97</v>
      </c>
      <c r="J40" t="s">
        <v>107</v>
      </c>
      <c r="K40" t="s">
        <v>99</v>
      </c>
      <c r="L40">
        <v>0.1042</v>
      </c>
      <c r="M40">
        <v>2.3854000000000002</v>
      </c>
      <c r="N40">
        <v>49.490099999999998</v>
      </c>
      <c r="Q40">
        <v>1</v>
      </c>
    </row>
    <row r="41" spans="1:17" x14ac:dyDescent="0.25">
      <c r="A41">
        <v>35</v>
      </c>
      <c r="B41">
        <v>35</v>
      </c>
      <c r="C41" t="s">
        <v>103</v>
      </c>
      <c r="D41" s="35">
        <v>42392659537</v>
      </c>
      <c r="E41" s="35">
        <v>42392679629</v>
      </c>
      <c r="F41">
        <v>5.4999999999999997E-3</v>
      </c>
      <c r="G41">
        <v>5.4999999999999997E-3</v>
      </c>
      <c r="H41" t="s">
        <v>106</v>
      </c>
      <c r="I41" t="s">
        <v>97</v>
      </c>
      <c r="J41" t="s">
        <v>107</v>
      </c>
      <c r="K41" t="s">
        <v>99</v>
      </c>
      <c r="L41">
        <v>1.0999999999999999E-2</v>
      </c>
      <c r="M41">
        <v>0.129</v>
      </c>
      <c r="N41">
        <v>23.4495</v>
      </c>
      <c r="Q41">
        <v>1</v>
      </c>
    </row>
    <row r="42" spans="1:17" x14ac:dyDescent="0.25">
      <c r="A42">
        <v>36</v>
      </c>
      <c r="B42">
        <v>36</v>
      </c>
      <c r="C42" t="s">
        <v>103</v>
      </c>
      <c r="D42" s="35">
        <v>42392686782</v>
      </c>
      <c r="E42" s="35">
        <v>42392688043</v>
      </c>
      <c r="F42">
        <v>5.1999999999999998E-3</v>
      </c>
      <c r="G42">
        <v>5.1999999999999998E-3</v>
      </c>
      <c r="H42" t="s">
        <v>106</v>
      </c>
      <c r="I42" t="s">
        <v>97</v>
      </c>
      <c r="J42" t="s">
        <v>107</v>
      </c>
      <c r="K42" t="s">
        <v>99</v>
      </c>
      <c r="L42">
        <v>1.4E-2</v>
      </c>
      <c r="M42">
        <v>0.33539999999999998</v>
      </c>
      <c r="N42">
        <v>64.502099999999999</v>
      </c>
      <c r="Q42">
        <v>1</v>
      </c>
    </row>
    <row r="43" spans="1:17" x14ac:dyDescent="0.25">
      <c r="A43">
        <v>37</v>
      </c>
      <c r="B43">
        <v>37</v>
      </c>
      <c r="C43" t="s">
        <v>103</v>
      </c>
      <c r="D43" s="35">
        <v>42392695185</v>
      </c>
      <c r="E43" s="35">
        <v>42392696284</v>
      </c>
      <c r="F43">
        <v>1.0699999999999999E-2</v>
      </c>
      <c r="G43">
        <v>1.0699999999999999E-2</v>
      </c>
      <c r="H43" t="s">
        <v>106</v>
      </c>
      <c r="I43" t="s">
        <v>97</v>
      </c>
      <c r="J43" t="s">
        <v>107</v>
      </c>
      <c r="K43" t="s">
        <v>99</v>
      </c>
      <c r="L43">
        <v>2.1999999999999999E-2</v>
      </c>
      <c r="M43">
        <v>0.39539999999999997</v>
      </c>
      <c r="N43">
        <v>36.952100000000002</v>
      </c>
      <c r="Q43">
        <v>1</v>
      </c>
    </row>
    <row r="44" spans="1:17" x14ac:dyDescent="0.25">
      <c r="A44">
        <v>38</v>
      </c>
      <c r="B44">
        <v>38</v>
      </c>
      <c r="C44" t="s">
        <v>103</v>
      </c>
      <c r="D44" s="35">
        <v>42392704548</v>
      </c>
      <c r="E44" s="35">
        <v>42392706458</v>
      </c>
      <c r="F44">
        <v>4.5999999999999999E-3</v>
      </c>
      <c r="G44">
        <v>4.5999999999999999E-3</v>
      </c>
      <c r="H44" t="s">
        <v>106</v>
      </c>
      <c r="I44" t="s">
        <v>97</v>
      </c>
      <c r="J44" t="s">
        <v>107</v>
      </c>
      <c r="K44" t="s">
        <v>99</v>
      </c>
      <c r="L44">
        <v>1.0999999999999999E-2</v>
      </c>
      <c r="M44">
        <v>0.12609999999999999</v>
      </c>
      <c r="N44">
        <v>27.415099999999999</v>
      </c>
      <c r="Q44">
        <v>1</v>
      </c>
    </row>
    <row r="45" spans="1:17" x14ac:dyDescent="0.25">
      <c r="A45">
        <v>39</v>
      </c>
      <c r="B45">
        <v>39</v>
      </c>
      <c r="C45" t="s">
        <v>103</v>
      </c>
      <c r="D45" s="35">
        <v>42392704583</v>
      </c>
      <c r="E45" s="35">
        <v>42392712361</v>
      </c>
      <c r="F45">
        <v>1.0500000000000001E-2</v>
      </c>
      <c r="G45">
        <v>1.0500000000000001E-2</v>
      </c>
      <c r="H45" t="s">
        <v>106</v>
      </c>
      <c r="I45" t="s">
        <v>97</v>
      </c>
      <c r="J45" t="s">
        <v>107</v>
      </c>
      <c r="K45" t="s">
        <v>99</v>
      </c>
      <c r="L45">
        <v>2.29E-2</v>
      </c>
      <c r="M45">
        <v>0.41370000000000001</v>
      </c>
      <c r="N45">
        <v>39.401800000000001</v>
      </c>
      <c r="Q45">
        <v>1</v>
      </c>
    </row>
    <row r="46" spans="1:17" x14ac:dyDescent="0.25">
      <c r="A46">
        <v>40</v>
      </c>
      <c r="B46">
        <v>40</v>
      </c>
      <c r="C46" t="s">
        <v>103</v>
      </c>
      <c r="D46" s="35">
        <v>42392716793</v>
      </c>
      <c r="E46" s="35">
        <v>42392719178</v>
      </c>
      <c r="F46">
        <v>5.4000000000000003E-3</v>
      </c>
      <c r="G46">
        <v>5.4000000000000003E-3</v>
      </c>
      <c r="H46" t="s">
        <v>106</v>
      </c>
      <c r="I46" t="s">
        <v>97</v>
      </c>
      <c r="J46" t="s">
        <v>107</v>
      </c>
      <c r="K46" t="s">
        <v>99</v>
      </c>
      <c r="L46">
        <v>1.24E-2</v>
      </c>
      <c r="M46">
        <v>0.2356</v>
      </c>
      <c r="N46">
        <v>43.624200000000002</v>
      </c>
      <c r="Q46">
        <v>1</v>
      </c>
    </row>
    <row r="47" spans="1:17" x14ac:dyDescent="0.25">
      <c r="A47">
        <v>41</v>
      </c>
      <c r="B47">
        <v>1</v>
      </c>
      <c r="C47" t="s">
        <v>103</v>
      </c>
      <c r="D47" s="35">
        <v>42392718854</v>
      </c>
      <c r="E47" s="35">
        <v>42392725081</v>
      </c>
      <c r="F47">
        <v>1.0999999999999999E-2</v>
      </c>
      <c r="G47">
        <v>1.0999999999999999E-2</v>
      </c>
      <c r="H47" t="s">
        <v>106</v>
      </c>
      <c r="I47" t="s">
        <v>97</v>
      </c>
      <c r="J47" t="s">
        <v>107</v>
      </c>
      <c r="K47" t="s">
        <v>99</v>
      </c>
      <c r="L47">
        <v>2.3599999999999999E-2</v>
      </c>
      <c r="M47">
        <v>0.46889999999999998</v>
      </c>
      <c r="N47">
        <v>42.6235</v>
      </c>
      <c r="Q47">
        <v>1</v>
      </c>
    </row>
    <row r="48" spans="1:17" x14ac:dyDescent="0.25">
      <c r="A48">
        <v>42</v>
      </c>
      <c r="B48">
        <v>2</v>
      </c>
      <c r="C48" t="s">
        <v>21</v>
      </c>
      <c r="D48" s="35">
        <v>42392790821</v>
      </c>
      <c r="E48" s="35">
        <v>42392802002</v>
      </c>
      <c r="F48">
        <v>1</v>
      </c>
      <c r="G48">
        <v>1</v>
      </c>
      <c r="H48" t="s">
        <v>106</v>
      </c>
      <c r="I48" t="s">
        <v>97</v>
      </c>
      <c r="J48" t="s">
        <v>107</v>
      </c>
      <c r="K48" t="s">
        <v>99</v>
      </c>
      <c r="L48">
        <v>1E-3</v>
      </c>
      <c r="M48">
        <v>0</v>
      </c>
      <c r="N48">
        <v>0</v>
      </c>
      <c r="Q48">
        <v>1</v>
      </c>
    </row>
    <row r="49" spans="1:17" x14ac:dyDescent="0.25">
      <c r="A49">
        <v>43</v>
      </c>
      <c r="B49">
        <v>3</v>
      </c>
      <c r="C49" t="s">
        <v>21</v>
      </c>
      <c r="D49" s="35">
        <v>42392790856</v>
      </c>
      <c r="E49" s="35">
        <v>42392807858</v>
      </c>
      <c r="F49">
        <v>1</v>
      </c>
      <c r="G49">
        <v>1</v>
      </c>
      <c r="H49" t="s">
        <v>106</v>
      </c>
      <c r="I49" t="s">
        <v>97</v>
      </c>
      <c r="J49" t="s">
        <v>107</v>
      </c>
      <c r="K49" t="s">
        <v>99</v>
      </c>
      <c r="L49">
        <v>4.0000000000000002E-4</v>
      </c>
      <c r="M49">
        <v>0</v>
      </c>
      <c r="N49">
        <v>0</v>
      </c>
      <c r="Q49">
        <v>1</v>
      </c>
    </row>
    <row r="50" spans="1:17" x14ac:dyDescent="0.25">
      <c r="A50">
        <v>44</v>
      </c>
      <c r="B50">
        <v>4</v>
      </c>
      <c r="C50" t="s">
        <v>103</v>
      </c>
      <c r="D50" s="35">
        <v>42392790868</v>
      </c>
      <c r="E50" s="35">
        <v>42392813912</v>
      </c>
      <c r="F50">
        <v>4.7999999999999996E-3</v>
      </c>
      <c r="G50">
        <v>4.7999999999999996E-3</v>
      </c>
      <c r="H50" t="s">
        <v>106</v>
      </c>
      <c r="I50" t="s">
        <v>97</v>
      </c>
      <c r="J50" t="s">
        <v>107</v>
      </c>
      <c r="K50" t="s">
        <v>99</v>
      </c>
      <c r="L50">
        <v>1.3899999999999999E-2</v>
      </c>
      <c r="M50">
        <v>0.26679999999999998</v>
      </c>
      <c r="N50">
        <v>55.586399999999998</v>
      </c>
      <c r="Q50">
        <v>1</v>
      </c>
    </row>
    <row r="51" spans="1:17" x14ac:dyDescent="0.25">
      <c r="A51">
        <v>45</v>
      </c>
      <c r="B51">
        <v>5</v>
      </c>
      <c r="C51" t="s">
        <v>103</v>
      </c>
      <c r="D51" s="35">
        <v>42392790995</v>
      </c>
      <c r="E51" s="35">
        <v>42392820138</v>
      </c>
      <c r="F51">
        <v>5.4000000000000003E-3</v>
      </c>
      <c r="G51">
        <v>5.4000000000000003E-3</v>
      </c>
      <c r="H51" t="s">
        <v>106</v>
      </c>
      <c r="I51" t="s">
        <v>97</v>
      </c>
      <c r="J51" t="s">
        <v>107</v>
      </c>
      <c r="K51" t="s">
        <v>99</v>
      </c>
      <c r="L51">
        <v>1.2200000000000001E-2</v>
      </c>
      <c r="M51">
        <v>0.23139999999999999</v>
      </c>
      <c r="N51">
        <v>42.852699999999999</v>
      </c>
      <c r="Q51">
        <v>1</v>
      </c>
    </row>
    <row r="52" spans="1:17" x14ac:dyDescent="0.25">
      <c r="A52">
        <v>46</v>
      </c>
      <c r="B52">
        <v>6</v>
      </c>
      <c r="C52" t="s">
        <v>103</v>
      </c>
      <c r="D52" s="35">
        <v>42392790995</v>
      </c>
      <c r="E52" s="35">
        <v>42392826296</v>
      </c>
      <c r="F52">
        <v>5.4000000000000003E-3</v>
      </c>
      <c r="G52">
        <v>5.4000000000000003E-3</v>
      </c>
      <c r="H52" t="s">
        <v>106</v>
      </c>
      <c r="I52" t="s">
        <v>97</v>
      </c>
      <c r="J52" t="s">
        <v>107</v>
      </c>
      <c r="K52" t="s">
        <v>99</v>
      </c>
      <c r="L52">
        <v>1.2500000000000001E-2</v>
      </c>
      <c r="M52">
        <v>0.23769999999999999</v>
      </c>
      <c r="N52">
        <v>44.009900000000002</v>
      </c>
      <c r="Q52">
        <v>1</v>
      </c>
    </row>
    <row r="53" spans="1:17" x14ac:dyDescent="0.25">
      <c r="A53">
        <v>47</v>
      </c>
      <c r="B53">
        <v>7</v>
      </c>
      <c r="C53" t="s">
        <v>103</v>
      </c>
      <c r="D53" s="35">
        <v>42392791006</v>
      </c>
      <c r="E53" s="35">
        <v>42392832476</v>
      </c>
      <c r="F53">
        <v>4.7000000000000002E-3</v>
      </c>
      <c r="G53">
        <v>4.7000000000000002E-3</v>
      </c>
      <c r="H53" t="s">
        <v>106</v>
      </c>
      <c r="I53" t="s">
        <v>97</v>
      </c>
      <c r="J53" t="s">
        <v>107</v>
      </c>
      <c r="K53" t="s">
        <v>99</v>
      </c>
      <c r="L53">
        <v>1.09E-2</v>
      </c>
      <c r="M53">
        <v>0.2039</v>
      </c>
      <c r="N53">
        <v>43.380800000000001</v>
      </c>
      <c r="Q53">
        <v>1</v>
      </c>
    </row>
    <row r="54" spans="1:17" x14ac:dyDescent="0.25">
      <c r="A54">
        <v>48</v>
      </c>
      <c r="B54">
        <v>8</v>
      </c>
      <c r="C54" t="s">
        <v>103</v>
      </c>
      <c r="D54" s="35">
        <v>42392791006</v>
      </c>
      <c r="E54" s="35">
        <v>42392838645</v>
      </c>
      <c r="F54">
        <v>4.8999999999999998E-3</v>
      </c>
      <c r="G54">
        <v>4.8999999999999998E-3</v>
      </c>
      <c r="H54" t="s">
        <v>106</v>
      </c>
      <c r="I54" t="s">
        <v>97</v>
      </c>
      <c r="J54" t="s">
        <v>107</v>
      </c>
      <c r="K54" t="s">
        <v>99</v>
      </c>
      <c r="L54">
        <v>1.0999999999999999E-2</v>
      </c>
      <c r="M54">
        <v>0.2064</v>
      </c>
      <c r="N54">
        <v>42.124400000000001</v>
      </c>
      <c r="Q54">
        <v>1</v>
      </c>
    </row>
    <row r="55" spans="1:17" x14ac:dyDescent="0.25">
      <c r="A55">
        <v>49</v>
      </c>
      <c r="B55">
        <v>9</v>
      </c>
      <c r="C55" t="s">
        <v>103</v>
      </c>
      <c r="D55" s="35">
        <v>42392791018</v>
      </c>
      <c r="E55" s="35">
        <v>42392844814</v>
      </c>
      <c r="F55">
        <v>5.5999999999999999E-3</v>
      </c>
      <c r="G55">
        <v>5.5999999999999999E-3</v>
      </c>
      <c r="H55" t="s">
        <v>106</v>
      </c>
      <c r="I55" t="s">
        <v>97</v>
      </c>
      <c r="J55" t="s">
        <v>107</v>
      </c>
      <c r="K55" t="s">
        <v>99</v>
      </c>
      <c r="L55">
        <v>1.17E-2</v>
      </c>
      <c r="M55">
        <v>0.221</v>
      </c>
      <c r="N55">
        <v>39.462499999999999</v>
      </c>
      <c r="Q55">
        <v>1</v>
      </c>
    </row>
    <row r="56" spans="1:17" x14ac:dyDescent="0.25">
      <c r="A56">
        <v>50</v>
      </c>
      <c r="B56">
        <v>10</v>
      </c>
      <c r="C56" t="s">
        <v>103</v>
      </c>
      <c r="D56" s="35">
        <v>42392791018</v>
      </c>
      <c r="E56" s="35">
        <v>42392850972</v>
      </c>
      <c r="F56">
        <v>5.1999999999999998E-3</v>
      </c>
      <c r="G56">
        <v>5.1999999999999998E-3</v>
      </c>
      <c r="H56" t="s">
        <v>106</v>
      </c>
      <c r="I56" t="s">
        <v>97</v>
      </c>
      <c r="J56" t="s">
        <v>107</v>
      </c>
      <c r="K56" t="s">
        <v>99</v>
      </c>
      <c r="L56">
        <v>1.17E-2</v>
      </c>
      <c r="M56">
        <v>0.221</v>
      </c>
      <c r="N56">
        <v>42.498100000000001</v>
      </c>
      <c r="Q56">
        <v>1</v>
      </c>
    </row>
    <row r="57" spans="1:17" x14ac:dyDescent="0.25">
      <c r="A57">
        <v>51</v>
      </c>
      <c r="B57">
        <v>11</v>
      </c>
      <c r="C57" t="s">
        <v>103</v>
      </c>
      <c r="D57" s="35">
        <v>42392791030</v>
      </c>
      <c r="E57" s="35">
        <v>42392857141</v>
      </c>
      <c r="F57">
        <v>5.4000000000000003E-3</v>
      </c>
      <c r="G57">
        <v>5.4000000000000003E-3</v>
      </c>
      <c r="H57" t="s">
        <v>106</v>
      </c>
      <c r="I57" t="s">
        <v>97</v>
      </c>
      <c r="J57" t="s">
        <v>107</v>
      </c>
      <c r="K57" t="s">
        <v>99</v>
      </c>
      <c r="L57">
        <v>1.32E-2</v>
      </c>
      <c r="M57">
        <v>0.25219999999999998</v>
      </c>
      <c r="N57">
        <v>46.71</v>
      </c>
      <c r="Q57">
        <v>1</v>
      </c>
    </row>
    <row r="58" spans="1:17" x14ac:dyDescent="0.25">
      <c r="A58">
        <v>52</v>
      </c>
      <c r="B58">
        <v>12</v>
      </c>
      <c r="C58" t="s">
        <v>103</v>
      </c>
      <c r="D58" s="35">
        <v>42392791030</v>
      </c>
      <c r="E58" s="35">
        <v>42392863321</v>
      </c>
      <c r="F58">
        <v>5.5999999999999999E-3</v>
      </c>
      <c r="G58">
        <v>5.5999999999999999E-3</v>
      </c>
      <c r="H58" t="s">
        <v>106</v>
      </c>
      <c r="I58" t="s">
        <v>97</v>
      </c>
      <c r="J58" t="s">
        <v>107</v>
      </c>
      <c r="K58" t="s">
        <v>99</v>
      </c>
      <c r="L58">
        <v>1.2200000000000001E-2</v>
      </c>
      <c r="M58">
        <v>0.2324</v>
      </c>
      <c r="N58">
        <v>41.501600000000003</v>
      </c>
      <c r="Q58">
        <v>1</v>
      </c>
    </row>
    <row r="59" spans="1:17" x14ac:dyDescent="0.25">
      <c r="A59">
        <v>53</v>
      </c>
      <c r="B59">
        <v>13</v>
      </c>
      <c r="C59" t="s">
        <v>103</v>
      </c>
      <c r="D59" s="35">
        <v>42392791041</v>
      </c>
      <c r="E59" s="35">
        <v>42392869490</v>
      </c>
      <c r="F59">
        <v>5.3E-3</v>
      </c>
      <c r="G59">
        <v>5.3E-3</v>
      </c>
      <c r="H59" t="s">
        <v>106</v>
      </c>
      <c r="I59" t="s">
        <v>97</v>
      </c>
      <c r="J59" t="s">
        <v>107</v>
      </c>
      <c r="K59" t="s">
        <v>99</v>
      </c>
      <c r="L59">
        <v>1.17E-2</v>
      </c>
      <c r="M59">
        <v>0.221</v>
      </c>
      <c r="N59">
        <v>41.696300000000001</v>
      </c>
      <c r="Q59">
        <v>1</v>
      </c>
    </row>
    <row r="60" spans="1:17" x14ac:dyDescent="0.25">
      <c r="A60">
        <v>54</v>
      </c>
      <c r="B60">
        <v>14</v>
      </c>
      <c r="C60" t="s">
        <v>39</v>
      </c>
      <c r="D60" s="35">
        <v>42392791041</v>
      </c>
      <c r="E60" s="35">
        <v>42392875659</v>
      </c>
      <c r="F60">
        <v>1.84E-2</v>
      </c>
      <c r="G60">
        <v>1.84E-2</v>
      </c>
      <c r="H60" t="s">
        <v>106</v>
      </c>
      <c r="I60" t="s">
        <v>97</v>
      </c>
      <c r="J60" t="s">
        <v>107</v>
      </c>
      <c r="K60" t="s">
        <v>99</v>
      </c>
      <c r="L60">
        <v>5.1999999999999998E-2</v>
      </c>
      <c r="M60">
        <v>1.0604</v>
      </c>
      <c r="N60">
        <v>57.630899999999997</v>
      </c>
      <c r="Q60">
        <v>1</v>
      </c>
    </row>
    <row r="61" spans="1:17" x14ac:dyDescent="0.25">
      <c r="A61">
        <v>55</v>
      </c>
      <c r="B61">
        <v>15</v>
      </c>
      <c r="C61" t="s">
        <v>45</v>
      </c>
      <c r="D61" s="35">
        <v>42392791087</v>
      </c>
      <c r="E61" s="35">
        <v>42392881828</v>
      </c>
      <c r="F61">
        <v>1.7399999999999999E-2</v>
      </c>
      <c r="G61">
        <v>1.7399999999999999E-2</v>
      </c>
      <c r="H61" t="s">
        <v>106</v>
      </c>
      <c r="I61" t="s">
        <v>97</v>
      </c>
      <c r="J61" t="s">
        <v>107</v>
      </c>
      <c r="K61" t="s">
        <v>99</v>
      </c>
      <c r="L61">
        <v>4.8000000000000001E-2</v>
      </c>
      <c r="M61">
        <v>0.97709999999999997</v>
      </c>
      <c r="N61">
        <v>56.154699999999998</v>
      </c>
      <c r="Q61">
        <v>1</v>
      </c>
    </row>
    <row r="62" spans="1:17" x14ac:dyDescent="0.25">
      <c r="A62">
        <v>56</v>
      </c>
      <c r="B62">
        <v>16</v>
      </c>
      <c r="C62" t="s">
        <v>110</v>
      </c>
      <c r="D62" s="35">
        <v>42392791087</v>
      </c>
      <c r="E62" s="35">
        <v>42392887986</v>
      </c>
      <c r="F62">
        <v>1</v>
      </c>
      <c r="G62">
        <v>1</v>
      </c>
      <c r="H62" t="s">
        <v>106</v>
      </c>
      <c r="I62" t="s">
        <v>97</v>
      </c>
      <c r="J62" t="s">
        <v>107</v>
      </c>
      <c r="K62" t="s">
        <v>99</v>
      </c>
      <c r="L62">
        <v>0</v>
      </c>
      <c r="M62">
        <v>0</v>
      </c>
      <c r="N62">
        <v>0</v>
      </c>
      <c r="Q62">
        <v>1</v>
      </c>
    </row>
    <row r="63" spans="1:17" x14ac:dyDescent="0.25">
      <c r="A63">
        <v>57</v>
      </c>
      <c r="B63">
        <v>17</v>
      </c>
      <c r="C63" t="s">
        <v>21</v>
      </c>
      <c r="D63" s="35">
        <v>42392883668</v>
      </c>
      <c r="E63" s="35">
        <v>42392927268</v>
      </c>
      <c r="F63">
        <v>1</v>
      </c>
      <c r="G63">
        <v>1</v>
      </c>
      <c r="H63" t="s">
        <v>106</v>
      </c>
      <c r="I63" t="s">
        <v>97</v>
      </c>
      <c r="J63" t="s">
        <v>107</v>
      </c>
      <c r="K63" t="s">
        <v>99</v>
      </c>
      <c r="L63">
        <v>8.0000000000000004E-4</v>
      </c>
      <c r="M63">
        <v>0</v>
      </c>
      <c r="N63">
        <v>0</v>
      </c>
      <c r="Q63">
        <v>1</v>
      </c>
    </row>
    <row r="64" spans="1:17" x14ac:dyDescent="0.25">
      <c r="A64">
        <v>58</v>
      </c>
      <c r="B64">
        <v>18</v>
      </c>
      <c r="C64">
        <v>11</v>
      </c>
      <c r="D64" s="35">
        <v>42392883738</v>
      </c>
      <c r="E64" s="35">
        <v>42392933206</v>
      </c>
      <c r="F64">
        <v>9.9500000000000005E-2</v>
      </c>
      <c r="G64">
        <v>9.9500000000000005E-2</v>
      </c>
      <c r="H64" t="s">
        <v>106</v>
      </c>
      <c r="I64" t="s">
        <v>97</v>
      </c>
      <c r="J64" t="s">
        <v>107</v>
      </c>
      <c r="K64" t="s">
        <v>99</v>
      </c>
      <c r="L64">
        <v>2.3E-3</v>
      </c>
      <c r="M64">
        <v>2.52E-2</v>
      </c>
      <c r="N64">
        <v>0.25319999999999998</v>
      </c>
      <c r="Q64">
        <v>1</v>
      </c>
    </row>
    <row r="65" spans="1:21" x14ac:dyDescent="0.25">
      <c r="A65">
        <v>59</v>
      </c>
      <c r="B65">
        <v>19</v>
      </c>
      <c r="C65">
        <v>12</v>
      </c>
      <c r="D65" s="35">
        <v>42392883796</v>
      </c>
      <c r="E65" s="35">
        <v>42392945335</v>
      </c>
      <c r="F65">
        <v>9.9199999999999997E-2</v>
      </c>
      <c r="G65">
        <v>9.9199999999999997E-2</v>
      </c>
      <c r="H65" t="s">
        <v>106</v>
      </c>
      <c r="I65" t="s">
        <v>97</v>
      </c>
      <c r="J65" t="s">
        <v>107</v>
      </c>
      <c r="K65" t="s">
        <v>99</v>
      </c>
      <c r="L65">
        <v>2.2000000000000001E-3</v>
      </c>
      <c r="M65">
        <v>2.3099999999999999E-2</v>
      </c>
      <c r="N65">
        <v>0.23300000000000001</v>
      </c>
      <c r="Q65">
        <v>1</v>
      </c>
    </row>
    <row r="66" spans="1:21" x14ac:dyDescent="0.25">
      <c r="A66">
        <v>60</v>
      </c>
      <c r="B66">
        <v>20</v>
      </c>
      <c r="C66">
        <v>13</v>
      </c>
      <c r="D66" s="35">
        <v>42392883807</v>
      </c>
      <c r="E66" s="35">
        <v>42392951458</v>
      </c>
      <c r="F66">
        <v>9.8500000000000004E-2</v>
      </c>
      <c r="G66">
        <v>9.8500000000000004E-2</v>
      </c>
      <c r="H66" t="s">
        <v>106</v>
      </c>
      <c r="I66" t="s">
        <v>97</v>
      </c>
      <c r="J66" t="s">
        <v>107</v>
      </c>
      <c r="K66" t="s">
        <v>99</v>
      </c>
      <c r="L66">
        <v>2.2000000000000001E-3</v>
      </c>
      <c r="M66">
        <v>2.3099999999999999E-2</v>
      </c>
      <c r="N66">
        <v>0.2346</v>
      </c>
      <c r="Q66">
        <v>1</v>
      </c>
    </row>
    <row r="67" spans="1:21" x14ac:dyDescent="0.25">
      <c r="A67">
        <v>61</v>
      </c>
      <c r="B67">
        <v>21</v>
      </c>
      <c r="C67">
        <v>21</v>
      </c>
      <c r="D67" s="35">
        <v>42392883819</v>
      </c>
      <c r="E67" s="35">
        <v>42392969930</v>
      </c>
      <c r="F67">
        <v>9.2600000000000002E-2</v>
      </c>
      <c r="G67">
        <v>9.2600000000000002E-2</v>
      </c>
      <c r="H67" t="s">
        <v>106</v>
      </c>
      <c r="I67" t="s">
        <v>97</v>
      </c>
      <c r="J67" t="s">
        <v>107</v>
      </c>
      <c r="K67" t="s">
        <v>99</v>
      </c>
      <c r="L67">
        <v>2.3E-3</v>
      </c>
      <c r="M67">
        <v>2.52E-2</v>
      </c>
      <c r="N67">
        <v>0.27210000000000001</v>
      </c>
      <c r="Q67">
        <v>1</v>
      </c>
    </row>
    <row r="68" spans="1:21" x14ac:dyDescent="0.25">
      <c r="A68">
        <v>62</v>
      </c>
      <c r="B68">
        <v>22</v>
      </c>
      <c r="C68">
        <v>22</v>
      </c>
      <c r="D68" s="35">
        <v>42392883842</v>
      </c>
      <c r="E68" s="35">
        <v>42392976111</v>
      </c>
      <c r="F68">
        <v>9.4100000000000003E-2</v>
      </c>
      <c r="G68">
        <v>9.4100000000000003E-2</v>
      </c>
      <c r="H68" t="s">
        <v>106</v>
      </c>
      <c r="I68" t="s">
        <v>97</v>
      </c>
      <c r="J68" t="s">
        <v>107</v>
      </c>
      <c r="K68" t="s">
        <v>99</v>
      </c>
      <c r="L68">
        <v>2.3E-3</v>
      </c>
      <c r="M68">
        <v>2.52E-2</v>
      </c>
      <c r="N68">
        <v>0.26769999999999999</v>
      </c>
      <c r="Q68">
        <v>1</v>
      </c>
    </row>
    <row r="69" spans="1:21" x14ac:dyDescent="0.25">
      <c r="A69">
        <v>63</v>
      </c>
      <c r="B69">
        <v>23</v>
      </c>
      <c r="C69">
        <v>23</v>
      </c>
      <c r="D69" s="35">
        <v>42392883842</v>
      </c>
      <c r="E69" s="35">
        <v>42392982268</v>
      </c>
      <c r="F69">
        <v>9.5799999999999996E-2</v>
      </c>
      <c r="G69">
        <v>9.5799999999999996E-2</v>
      </c>
      <c r="H69" t="s">
        <v>106</v>
      </c>
      <c r="I69" t="s">
        <v>97</v>
      </c>
      <c r="J69" t="s">
        <v>107</v>
      </c>
      <c r="K69" t="s">
        <v>99</v>
      </c>
      <c r="L69">
        <v>2.2000000000000001E-3</v>
      </c>
      <c r="M69">
        <v>2.3099999999999999E-2</v>
      </c>
      <c r="N69">
        <v>0.24129999999999999</v>
      </c>
      <c r="Q69">
        <v>1</v>
      </c>
    </row>
    <row r="70" spans="1:21" x14ac:dyDescent="0.25">
      <c r="A70">
        <v>64</v>
      </c>
      <c r="B70">
        <v>24</v>
      </c>
      <c r="C70">
        <v>31</v>
      </c>
      <c r="D70" s="35">
        <v>42392883877</v>
      </c>
      <c r="E70" s="35">
        <v>42393006898</v>
      </c>
      <c r="F70">
        <v>9.0200000000000002E-2</v>
      </c>
      <c r="G70">
        <v>9.0200000000000002E-2</v>
      </c>
      <c r="H70" t="s">
        <v>106</v>
      </c>
      <c r="I70" t="s">
        <v>97</v>
      </c>
      <c r="J70" t="s">
        <v>107</v>
      </c>
      <c r="K70" t="s">
        <v>99</v>
      </c>
      <c r="L70">
        <v>2.8999999999999998E-3</v>
      </c>
      <c r="M70">
        <v>3.7699999999999997E-2</v>
      </c>
      <c r="N70">
        <v>0.41789999999999999</v>
      </c>
      <c r="Q70">
        <v>1</v>
      </c>
    </row>
    <row r="71" spans="1:21" x14ac:dyDescent="0.25">
      <c r="A71">
        <v>65</v>
      </c>
      <c r="B71">
        <v>25</v>
      </c>
      <c r="C71">
        <v>32</v>
      </c>
      <c r="D71" s="35">
        <v>42392883900</v>
      </c>
      <c r="E71" s="35">
        <v>42393019224</v>
      </c>
      <c r="F71">
        <v>9.5500000000000002E-2</v>
      </c>
      <c r="G71">
        <v>9.5500000000000002E-2</v>
      </c>
      <c r="H71" t="s">
        <v>106</v>
      </c>
      <c r="I71" t="s">
        <v>97</v>
      </c>
      <c r="J71" t="s">
        <v>107</v>
      </c>
      <c r="K71" t="s">
        <v>99</v>
      </c>
      <c r="L71">
        <v>2.7000000000000001E-3</v>
      </c>
      <c r="M71">
        <v>3.3500000000000002E-2</v>
      </c>
      <c r="N71">
        <v>0.35110000000000002</v>
      </c>
      <c r="Q71">
        <v>1</v>
      </c>
    </row>
    <row r="72" spans="1:21" x14ac:dyDescent="0.25">
      <c r="A72">
        <v>66</v>
      </c>
      <c r="B72">
        <v>26</v>
      </c>
      <c r="C72">
        <v>33</v>
      </c>
      <c r="D72" s="35">
        <v>42392883912</v>
      </c>
      <c r="E72" s="35">
        <v>42393031574</v>
      </c>
      <c r="F72">
        <v>9.2100000000000001E-2</v>
      </c>
      <c r="G72">
        <v>9.2100000000000001E-2</v>
      </c>
      <c r="H72" t="s">
        <v>106</v>
      </c>
      <c r="I72" t="s">
        <v>97</v>
      </c>
      <c r="J72" t="s">
        <v>107</v>
      </c>
      <c r="K72" t="s">
        <v>99</v>
      </c>
      <c r="L72">
        <v>2.8999999999999998E-3</v>
      </c>
      <c r="M72">
        <v>3.7699999999999997E-2</v>
      </c>
      <c r="N72">
        <v>0.4093</v>
      </c>
      <c r="Q72">
        <v>1</v>
      </c>
    </row>
    <row r="73" spans="1:21" x14ac:dyDescent="0.25">
      <c r="A73">
        <v>67</v>
      </c>
      <c r="B73">
        <v>27</v>
      </c>
      <c r="C73" t="s">
        <v>45</v>
      </c>
      <c r="D73" s="35">
        <v>42392883935</v>
      </c>
      <c r="E73" s="35">
        <v>42393043900</v>
      </c>
      <c r="F73">
        <v>1.8700000000000001E-2</v>
      </c>
      <c r="G73">
        <v>1.8700000000000001E-2</v>
      </c>
      <c r="H73" t="s">
        <v>106</v>
      </c>
      <c r="I73" t="s">
        <v>97</v>
      </c>
      <c r="J73" t="s">
        <v>107</v>
      </c>
      <c r="K73" t="s">
        <v>99</v>
      </c>
      <c r="L73">
        <v>5.6599999999999998E-2</v>
      </c>
      <c r="M73">
        <v>1.1561999999999999</v>
      </c>
      <c r="N73">
        <v>61.830199999999998</v>
      </c>
      <c r="Q73">
        <v>1</v>
      </c>
    </row>
    <row r="74" spans="1:21" x14ac:dyDescent="0.25">
      <c r="A74">
        <v>68</v>
      </c>
      <c r="B74">
        <v>28</v>
      </c>
      <c r="C74" t="s">
        <v>46</v>
      </c>
      <c r="D74" s="35">
        <v>42392884039</v>
      </c>
      <c r="E74" s="35">
        <v>42393050046</v>
      </c>
      <c r="F74">
        <v>2.0199999999999999E-2</v>
      </c>
      <c r="G74">
        <v>2.0199999999999999E-2</v>
      </c>
      <c r="H74" t="s">
        <v>106</v>
      </c>
      <c r="I74" t="s">
        <v>97</v>
      </c>
      <c r="J74" t="s">
        <v>107</v>
      </c>
      <c r="K74" t="s">
        <v>99</v>
      </c>
      <c r="L74">
        <v>1.1599999999999999E-2</v>
      </c>
      <c r="M74">
        <v>0.21940000000000001</v>
      </c>
      <c r="N74">
        <v>10.8619</v>
      </c>
      <c r="Q74">
        <v>1</v>
      </c>
    </row>
    <row r="75" spans="1:21" x14ac:dyDescent="0.25">
      <c r="A75">
        <v>69</v>
      </c>
      <c r="B75">
        <v>29</v>
      </c>
      <c r="C75" t="s">
        <v>158</v>
      </c>
      <c r="D75" s="35">
        <v>42392884050</v>
      </c>
      <c r="E75" s="35">
        <v>42393055891</v>
      </c>
      <c r="F75">
        <v>1</v>
      </c>
      <c r="G75">
        <v>1</v>
      </c>
      <c r="H75" t="s">
        <v>106</v>
      </c>
      <c r="I75" t="s">
        <v>97</v>
      </c>
      <c r="J75" t="s">
        <v>107</v>
      </c>
      <c r="K75" t="s">
        <v>99</v>
      </c>
      <c r="L75">
        <v>5.9999999999999995E-4</v>
      </c>
      <c r="M75">
        <v>0</v>
      </c>
      <c r="N75">
        <v>0</v>
      </c>
      <c r="Q75">
        <v>1</v>
      </c>
    </row>
    <row r="76" spans="1:21" x14ac:dyDescent="0.25">
      <c r="D76" s="35"/>
      <c r="E76" s="35"/>
    </row>
    <row r="77" spans="1:21" x14ac:dyDescent="0.25">
      <c r="A77" t="s">
        <v>77</v>
      </c>
      <c r="B77" t="s">
        <v>78</v>
      </c>
      <c r="C77" t="s">
        <v>79</v>
      </c>
      <c r="D77" t="s">
        <v>80</v>
      </c>
      <c r="E77" t="s">
        <v>81</v>
      </c>
      <c r="F77" t="s">
        <v>82</v>
      </c>
      <c r="G77" t="s">
        <v>83</v>
      </c>
      <c r="H77" t="s">
        <v>84</v>
      </c>
      <c r="I77" t="s">
        <v>85</v>
      </c>
      <c r="J77" t="s">
        <v>86</v>
      </c>
      <c r="K77" t="s">
        <v>87</v>
      </c>
      <c r="L77" t="s">
        <v>2</v>
      </c>
      <c r="M77" t="s">
        <v>3</v>
      </c>
      <c r="N77" t="s">
        <v>88</v>
      </c>
      <c r="O77" t="s">
        <v>89</v>
      </c>
      <c r="P77" t="s">
        <v>90</v>
      </c>
      <c r="Q77" t="s">
        <v>91</v>
      </c>
      <c r="R77" t="s">
        <v>92</v>
      </c>
      <c r="S77" t="s">
        <v>93</v>
      </c>
      <c r="T77" t="s">
        <v>94</v>
      </c>
      <c r="U77" t="s">
        <v>95</v>
      </c>
    </row>
    <row r="79" spans="1:21" x14ac:dyDescent="0.25">
      <c r="A79">
        <v>1</v>
      </c>
      <c r="B79">
        <v>1</v>
      </c>
      <c r="C79" t="s">
        <v>21</v>
      </c>
      <c r="D79" s="35">
        <v>42395666840</v>
      </c>
      <c r="E79" s="35">
        <v>42395679675</v>
      </c>
      <c r="F79">
        <v>1</v>
      </c>
      <c r="G79">
        <v>1</v>
      </c>
      <c r="H79" t="s">
        <v>106</v>
      </c>
      <c r="I79" t="s">
        <v>97</v>
      </c>
      <c r="J79" t="s">
        <v>107</v>
      </c>
      <c r="K79" t="s">
        <v>99</v>
      </c>
      <c r="L79">
        <v>1.5E-3</v>
      </c>
      <c r="M79">
        <v>8.5000000000000006E-3</v>
      </c>
      <c r="N79">
        <v>8.5000000000000006E-3</v>
      </c>
      <c r="Q79">
        <v>1</v>
      </c>
    </row>
    <row r="80" spans="1:21" x14ac:dyDescent="0.25">
      <c r="A80">
        <v>2</v>
      </c>
      <c r="B80">
        <v>2</v>
      </c>
      <c r="C80" t="s">
        <v>21</v>
      </c>
      <c r="D80" s="35">
        <v>42395666886</v>
      </c>
      <c r="E80" s="35">
        <v>42395685937</v>
      </c>
      <c r="F80">
        <v>1</v>
      </c>
      <c r="G80">
        <v>1</v>
      </c>
      <c r="H80" t="s">
        <v>106</v>
      </c>
      <c r="I80" t="s">
        <v>97</v>
      </c>
      <c r="J80" t="s">
        <v>107</v>
      </c>
      <c r="K80" t="s">
        <v>99</v>
      </c>
      <c r="L80">
        <v>6.9999999999999999E-4</v>
      </c>
      <c r="M80">
        <v>0</v>
      </c>
      <c r="N80">
        <v>0</v>
      </c>
      <c r="Q80">
        <v>1</v>
      </c>
    </row>
    <row r="81" spans="1:17" x14ac:dyDescent="0.25">
      <c r="A81">
        <v>3</v>
      </c>
      <c r="B81">
        <v>3</v>
      </c>
      <c r="C81" t="s">
        <v>108</v>
      </c>
      <c r="D81" s="35">
        <v>42395666886</v>
      </c>
      <c r="E81" s="35">
        <v>42395692141</v>
      </c>
      <c r="F81">
        <v>5.5800000000000002E-2</v>
      </c>
      <c r="G81">
        <v>5.5800000000000002E-2</v>
      </c>
      <c r="H81" t="s">
        <v>106</v>
      </c>
      <c r="I81" t="s">
        <v>97</v>
      </c>
      <c r="J81" t="s">
        <v>107</v>
      </c>
      <c r="K81" t="s">
        <v>99</v>
      </c>
      <c r="L81">
        <v>2.1399999999999999E-2</v>
      </c>
      <c r="M81">
        <v>21.6676</v>
      </c>
      <c r="N81">
        <v>388.30840000000001</v>
      </c>
      <c r="Q81">
        <v>1</v>
      </c>
    </row>
    <row r="82" spans="1:17" x14ac:dyDescent="0.25">
      <c r="A82">
        <v>4</v>
      </c>
      <c r="B82">
        <v>4</v>
      </c>
      <c r="C82" t="s">
        <v>109</v>
      </c>
      <c r="D82" s="35">
        <v>42395666944</v>
      </c>
      <c r="E82" s="35">
        <v>42395698344</v>
      </c>
      <c r="F82">
        <v>5.5E-2</v>
      </c>
      <c r="G82">
        <v>5.5E-2</v>
      </c>
      <c r="H82" t="s">
        <v>106</v>
      </c>
      <c r="I82" t="s">
        <v>97</v>
      </c>
      <c r="J82" t="s">
        <v>107</v>
      </c>
      <c r="K82" t="s">
        <v>99</v>
      </c>
      <c r="L82">
        <v>2.2100000000000002E-2</v>
      </c>
      <c r="M82">
        <v>22.333300000000001</v>
      </c>
      <c r="N82">
        <v>406.05990000000003</v>
      </c>
      <c r="Q82">
        <v>1</v>
      </c>
    </row>
    <row r="83" spans="1:17" x14ac:dyDescent="0.25">
      <c r="A83">
        <v>5</v>
      </c>
      <c r="B83">
        <v>5</v>
      </c>
      <c r="C83" t="s">
        <v>21</v>
      </c>
      <c r="D83" s="35">
        <v>42395666956</v>
      </c>
      <c r="E83" s="35">
        <v>42395704548</v>
      </c>
      <c r="F83">
        <v>1</v>
      </c>
      <c r="G83">
        <v>1</v>
      </c>
      <c r="H83" t="s">
        <v>106</v>
      </c>
      <c r="I83" t="s">
        <v>97</v>
      </c>
      <c r="J83" t="s">
        <v>107</v>
      </c>
      <c r="K83" t="s">
        <v>99</v>
      </c>
      <c r="L83">
        <v>1.5E-3</v>
      </c>
      <c r="M83">
        <v>8.5000000000000006E-3</v>
      </c>
      <c r="N83">
        <v>8.5000000000000006E-3</v>
      </c>
      <c r="Q83">
        <v>1</v>
      </c>
    </row>
    <row r="84" spans="1:17" x14ac:dyDescent="0.25">
      <c r="A84">
        <v>6</v>
      </c>
      <c r="B84">
        <v>6</v>
      </c>
      <c r="C84" t="s">
        <v>39</v>
      </c>
      <c r="D84" s="35">
        <v>42395666967</v>
      </c>
      <c r="E84" s="35">
        <v>42395710740</v>
      </c>
      <c r="F84">
        <v>1.29E-2</v>
      </c>
      <c r="G84">
        <v>1.29E-2</v>
      </c>
      <c r="H84" t="s">
        <v>106</v>
      </c>
      <c r="I84" t="s">
        <v>97</v>
      </c>
      <c r="J84" t="s">
        <v>107</v>
      </c>
      <c r="K84" t="s">
        <v>99</v>
      </c>
      <c r="L84">
        <v>3.7999999999999999E-2</v>
      </c>
      <c r="M84">
        <v>0.76880000000000004</v>
      </c>
      <c r="N84">
        <v>59.596899999999998</v>
      </c>
      <c r="Q84">
        <v>1</v>
      </c>
    </row>
    <row r="85" spans="1:17" x14ac:dyDescent="0.25">
      <c r="A85">
        <v>7</v>
      </c>
      <c r="B85">
        <v>7</v>
      </c>
      <c r="C85" t="s">
        <v>40</v>
      </c>
      <c r="D85" s="35">
        <v>42395667025</v>
      </c>
      <c r="E85" s="35">
        <v>42395716944</v>
      </c>
      <c r="F85">
        <v>1.5900000000000001E-2</v>
      </c>
      <c r="G85">
        <v>1.5900000000000001E-2</v>
      </c>
      <c r="H85" t="s">
        <v>106</v>
      </c>
      <c r="I85" t="s">
        <v>97</v>
      </c>
      <c r="J85" t="s">
        <v>107</v>
      </c>
      <c r="K85" t="s">
        <v>99</v>
      </c>
      <c r="L85">
        <v>5.0200000000000002E-2</v>
      </c>
      <c r="M85">
        <v>1.0228999999999999</v>
      </c>
      <c r="N85">
        <v>64.334400000000002</v>
      </c>
      <c r="Q85">
        <v>1</v>
      </c>
    </row>
    <row r="86" spans="1:17" x14ac:dyDescent="0.25">
      <c r="A86">
        <v>8</v>
      </c>
      <c r="B86">
        <v>8</v>
      </c>
      <c r="C86" t="s">
        <v>110</v>
      </c>
      <c r="D86" s="35">
        <v>42395667025</v>
      </c>
      <c r="E86" s="35">
        <v>42395723148</v>
      </c>
      <c r="F86">
        <v>1</v>
      </c>
      <c r="G86">
        <v>1</v>
      </c>
      <c r="H86" t="s">
        <v>106</v>
      </c>
      <c r="I86" t="s">
        <v>97</v>
      </c>
      <c r="J86" t="s">
        <v>107</v>
      </c>
      <c r="K86" t="s">
        <v>99</v>
      </c>
      <c r="L86">
        <v>6.9999999999999999E-4</v>
      </c>
      <c r="M86">
        <v>0</v>
      </c>
      <c r="N86">
        <v>0</v>
      </c>
      <c r="Q86">
        <v>1</v>
      </c>
    </row>
    <row r="87" spans="1:17" x14ac:dyDescent="0.25">
      <c r="A87">
        <v>9</v>
      </c>
      <c r="B87">
        <v>9</v>
      </c>
      <c r="C87" t="s">
        <v>111</v>
      </c>
      <c r="D87" s="35">
        <v>42395667048</v>
      </c>
      <c r="E87" s="35">
        <v>42395729351</v>
      </c>
      <c r="F87">
        <v>5.5999999999999999E-3</v>
      </c>
      <c r="G87">
        <v>5.5999999999999999E-3</v>
      </c>
      <c r="H87" t="s">
        <v>106</v>
      </c>
      <c r="I87" t="s">
        <v>97</v>
      </c>
      <c r="J87" t="s">
        <v>107</v>
      </c>
      <c r="K87" t="s">
        <v>99</v>
      </c>
      <c r="L87">
        <v>1.2800000000000001E-2</v>
      </c>
      <c r="M87">
        <v>0.24390000000000001</v>
      </c>
      <c r="N87">
        <v>43.554000000000002</v>
      </c>
      <c r="Q87">
        <v>1</v>
      </c>
    </row>
    <row r="88" spans="1:17" x14ac:dyDescent="0.25">
      <c r="A88">
        <v>10</v>
      </c>
      <c r="B88">
        <v>10</v>
      </c>
      <c r="C88" t="s">
        <v>112</v>
      </c>
      <c r="D88" s="35">
        <v>42395667129</v>
      </c>
      <c r="E88" s="35">
        <v>42395735555</v>
      </c>
      <c r="F88">
        <v>5.4000000000000003E-3</v>
      </c>
      <c r="G88">
        <v>5.4000000000000003E-3</v>
      </c>
      <c r="H88" t="s">
        <v>106</v>
      </c>
      <c r="I88" t="s">
        <v>97</v>
      </c>
      <c r="J88" t="s">
        <v>107</v>
      </c>
      <c r="K88" t="s">
        <v>99</v>
      </c>
      <c r="L88">
        <v>1.2E-2</v>
      </c>
      <c r="M88">
        <v>0.22720000000000001</v>
      </c>
      <c r="N88">
        <v>42.081299999999999</v>
      </c>
      <c r="Q88">
        <v>1</v>
      </c>
    </row>
    <row r="89" spans="1:17" x14ac:dyDescent="0.25">
      <c r="A89">
        <v>11</v>
      </c>
      <c r="B89">
        <v>11</v>
      </c>
      <c r="C89" t="s">
        <v>113</v>
      </c>
      <c r="D89" s="35">
        <v>42395667129</v>
      </c>
      <c r="E89" s="35">
        <v>42395741759</v>
      </c>
      <c r="F89">
        <v>1</v>
      </c>
      <c r="G89">
        <v>1</v>
      </c>
      <c r="H89" t="s">
        <v>106</v>
      </c>
      <c r="I89" t="s">
        <v>97</v>
      </c>
      <c r="J89" t="s">
        <v>107</v>
      </c>
      <c r="K89" t="s">
        <v>99</v>
      </c>
      <c r="L89">
        <v>3.0000000000000001E-3</v>
      </c>
      <c r="M89">
        <v>3.9800000000000002E-2</v>
      </c>
      <c r="N89">
        <v>3.9800000000000002E-2</v>
      </c>
      <c r="Q89">
        <v>1</v>
      </c>
    </row>
    <row r="90" spans="1:17" x14ac:dyDescent="0.25">
      <c r="A90">
        <v>12</v>
      </c>
      <c r="B90">
        <v>12</v>
      </c>
      <c r="C90" t="s">
        <v>103</v>
      </c>
      <c r="D90" s="35">
        <v>42395741076</v>
      </c>
      <c r="E90" s="35">
        <v>42395747962</v>
      </c>
      <c r="F90">
        <v>5.4999999999999997E-3</v>
      </c>
      <c r="G90">
        <v>5.4999999999999997E-3</v>
      </c>
      <c r="H90" t="s">
        <v>106</v>
      </c>
      <c r="I90" t="s">
        <v>97</v>
      </c>
      <c r="J90" t="s">
        <v>107</v>
      </c>
      <c r="K90" t="s">
        <v>99</v>
      </c>
      <c r="L90">
        <v>1.0500000000000001E-2</v>
      </c>
      <c r="M90">
        <v>0.19600000000000001</v>
      </c>
      <c r="N90">
        <v>35.6355</v>
      </c>
      <c r="Q90">
        <v>1</v>
      </c>
    </row>
    <row r="91" spans="1:17" x14ac:dyDescent="0.25">
      <c r="A91">
        <v>13</v>
      </c>
      <c r="B91">
        <v>13</v>
      </c>
      <c r="C91" t="s">
        <v>103</v>
      </c>
      <c r="D91" s="35">
        <v>42395741620</v>
      </c>
      <c r="E91" s="35">
        <v>42395754155</v>
      </c>
      <c r="F91">
        <v>5.0000000000000001E-3</v>
      </c>
      <c r="G91">
        <v>5.0000000000000001E-3</v>
      </c>
      <c r="H91" t="s">
        <v>106</v>
      </c>
      <c r="I91" t="s">
        <v>97</v>
      </c>
      <c r="J91" t="s">
        <v>107</v>
      </c>
      <c r="K91" t="s">
        <v>99</v>
      </c>
      <c r="L91">
        <v>1.2200000000000001E-2</v>
      </c>
      <c r="M91">
        <v>0.23139999999999999</v>
      </c>
      <c r="N91">
        <v>46.280999999999999</v>
      </c>
      <c r="Q91">
        <v>1</v>
      </c>
    </row>
    <row r="92" spans="1:17" x14ac:dyDescent="0.25">
      <c r="A92">
        <v>14</v>
      </c>
      <c r="B92">
        <v>14</v>
      </c>
      <c r="C92" t="s">
        <v>103</v>
      </c>
      <c r="D92" s="35">
        <v>42395741620</v>
      </c>
      <c r="E92" s="35">
        <v>42395760358</v>
      </c>
      <c r="F92">
        <v>4.7999999999999996E-3</v>
      </c>
      <c r="G92">
        <v>4.7999999999999996E-3</v>
      </c>
      <c r="H92" t="s">
        <v>106</v>
      </c>
      <c r="I92" t="s">
        <v>97</v>
      </c>
      <c r="J92" t="s">
        <v>107</v>
      </c>
      <c r="K92" t="s">
        <v>99</v>
      </c>
      <c r="L92">
        <v>9.5999999999999992E-3</v>
      </c>
      <c r="M92">
        <v>0.17749999999999999</v>
      </c>
      <c r="N92">
        <v>36.976399999999998</v>
      </c>
      <c r="Q92">
        <v>1</v>
      </c>
    </row>
    <row r="93" spans="1:17" x14ac:dyDescent="0.25">
      <c r="A93">
        <v>15</v>
      </c>
      <c r="B93">
        <v>15</v>
      </c>
      <c r="C93" t="s">
        <v>103</v>
      </c>
      <c r="D93" s="35">
        <v>42395741620</v>
      </c>
      <c r="E93" s="35">
        <v>42395766562</v>
      </c>
      <c r="F93">
        <v>5.1999999999999998E-3</v>
      </c>
      <c r="G93">
        <v>5.1999999999999998E-3</v>
      </c>
      <c r="H93" t="s">
        <v>106</v>
      </c>
      <c r="I93" t="s">
        <v>97</v>
      </c>
      <c r="J93" t="s">
        <v>107</v>
      </c>
      <c r="K93" t="s">
        <v>99</v>
      </c>
      <c r="L93">
        <v>1.12E-2</v>
      </c>
      <c r="M93">
        <v>0.21060000000000001</v>
      </c>
      <c r="N93">
        <v>40.4953</v>
      </c>
      <c r="Q93">
        <v>1</v>
      </c>
    </row>
    <row r="94" spans="1:17" x14ac:dyDescent="0.25">
      <c r="A94">
        <v>16</v>
      </c>
      <c r="B94">
        <v>16</v>
      </c>
      <c r="C94" t="s">
        <v>103</v>
      </c>
      <c r="D94" s="35">
        <v>42395741631</v>
      </c>
      <c r="E94" s="35">
        <v>42395772766</v>
      </c>
      <c r="F94">
        <v>5.4000000000000003E-3</v>
      </c>
      <c r="G94">
        <v>5.4000000000000003E-3</v>
      </c>
      <c r="H94" t="s">
        <v>106</v>
      </c>
      <c r="I94" t="s">
        <v>97</v>
      </c>
      <c r="J94" t="s">
        <v>107</v>
      </c>
      <c r="K94" t="s">
        <v>99</v>
      </c>
      <c r="L94">
        <v>1.2E-2</v>
      </c>
      <c r="M94">
        <v>0.22720000000000001</v>
      </c>
      <c r="N94">
        <v>42.081299999999999</v>
      </c>
      <c r="Q94">
        <v>1</v>
      </c>
    </row>
    <row r="95" spans="1:17" x14ac:dyDescent="0.25">
      <c r="A95">
        <v>17</v>
      </c>
      <c r="B95">
        <v>17</v>
      </c>
      <c r="C95" t="s">
        <v>103</v>
      </c>
      <c r="D95" s="35">
        <v>42395741631</v>
      </c>
      <c r="E95" s="35">
        <v>42395778969</v>
      </c>
      <c r="F95">
        <v>5.0000000000000001E-3</v>
      </c>
      <c r="G95">
        <v>5.0000000000000001E-3</v>
      </c>
      <c r="H95" t="s">
        <v>106</v>
      </c>
      <c r="I95" t="s">
        <v>97</v>
      </c>
      <c r="J95" t="s">
        <v>107</v>
      </c>
      <c r="K95" t="s">
        <v>99</v>
      </c>
      <c r="L95">
        <v>1.1299999999999999E-2</v>
      </c>
      <c r="M95">
        <v>0.2127</v>
      </c>
      <c r="N95">
        <v>42.531700000000001</v>
      </c>
      <c r="Q95">
        <v>1</v>
      </c>
    </row>
    <row r="96" spans="1:17" x14ac:dyDescent="0.25">
      <c r="A96">
        <v>18</v>
      </c>
      <c r="B96">
        <v>18</v>
      </c>
      <c r="C96" t="s">
        <v>103</v>
      </c>
      <c r="D96" s="35">
        <v>42395741643</v>
      </c>
      <c r="E96" s="35">
        <v>42395785173</v>
      </c>
      <c r="F96">
        <v>4.7999999999999996E-3</v>
      </c>
      <c r="G96">
        <v>4.7999999999999996E-3</v>
      </c>
      <c r="H96" t="s">
        <v>106</v>
      </c>
      <c r="I96" t="s">
        <v>97</v>
      </c>
      <c r="J96" t="s">
        <v>107</v>
      </c>
      <c r="K96" t="s">
        <v>99</v>
      </c>
      <c r="L96">
        <v>1.14E-2</v>
      </c>
      <c r="M96">
        <v>0.2147</v>
      </c>
      <c r="N96">
        <v>44.7378</v>
      </c>
      <c r="Q96">
        <v>1</v>
      </c>
    </row>
    <row r="97" spans="1:17" x14ac:dyDescent="0.25">
      <c r="A97">
        <v>19</v>
      </c>
      <c r="B97">
        <v>19</v>
      </c>
      <c r="C97" t="s">
        <v>21</v>
      </c>
      <c r="D97" s="35">
        <v>42395742662</v>
      </c>
      <c r="E97" s="35">
        <v>42395791377</v>
      </c>
      <c r="F97">
        <v>1</v>
      </c>
      <c r="G97">
        <v>1</v>
      </c>
      <c r="H97" t="s">
        <v>106</v>
      </c>
      <c r="I97" t="s">
        <v>97</v>
      </c>
      <c r="J97" t="s">
        <v>107</v>
      </c>
      <c r="K97" t="s">
        <v>99</v>
      </c>
      <c r="L97">
        <v>6.9999999999999999E-4</v>
      </c>
      <c r="M97">
        <v>0</v>
      </c>
      <c r="N97">
        <v>0</v>
      </c>
      <c r="Q97">
        <v>1</v>
      </c>
    </row>
    <row r="98" spans="1:17" x14ac:dyDescent="0.25">
      <c r="A98">
        <v>20</v>
      </c>
      <c r="B98">
        <v>20</v>
      </c>
      <c r="C98">
        <v>41</v>
      </c>
      <c r="D98" s="35">
        <v>42395786655</v>
      </c>
      <c r="E98" s="35">
        <v>42395816099</v>
      </c>
      <c r="F98">
        <v>9.5600000000000004E-2</v>
      </c>
      <c r="G98">
        <v>9.5600000000000004E-2</v>
      </c>
      <c r="H98" t="s">
        <v>106</v>
      </c>
      <c r="I98" t="s">
        <v>97</v>
      </c>
      <c r="J98" t="s">
        <v>107</v>
      </c>
      <c r="K98" t="s">
        <v>99</v>
      </c>
      <c r="L98">
        <v>3.8E-3</v>
      </c>
      <c r="M98">
        <v>5.6399999999999999E-2</v>
      </c>
      <c r="N98">
        <v>0.59040000000000004</v>
      </c>
      <c r="Q98">
        <v>1</v>
      </c>
    </row>
    <row r="99" spans="1:17" x14ac:dyDescent="0.25">
      <c r="A99">
        <v>21</v>
      </c>
      <c r="B99">
        <v>21</v>
      </c>
      <c r="C99">
        <v>42</v>
      </c>
      <c r="D99" s="35">
        <v>42395786793</v>
      </c>
      <c r="E99" s="35">
        <v>42395828564</v>
      </c>
      <c r="F99">
        <v>8.8599999999999998E-2</v>
      </c>
      <c r="G99">
        <v>8.8599999999999998E-2</v>
      </c>
      <c r="H99" t="s">
        <v>106</v>
      </c>
      <c r="I99" t="s">
        <v>97</v>
      </c>
      <c r="J99" t="s">
        <v>107</v>
      </c>
      <c r="K99" t="s">
        <v>99</v>
      </c>
      <c r="L99">
        <v>5.4999999999999997E-3</v>
      </c>
      <c r="M99">
        <v>9.0899999999999995E-2</v>
      </c>
      <c r="N99">
        <v>1.0261</v>
      </c>
      <c r="Q99">
        <v>1</v>
      </c>
    </row>
    <row r="100" spans="1:17" x14ac:dyDescent="0.25">
      <c r="A100">
        <v>22</v>
      </c>
      <c r="B100">
        <v>22</v>
      </c>
      <c r="C100">
        <v>43</v>
      </c>
      <c r="D100" s="35">
        <v>42395786805</v>
      </c>
      <c r="E100" s="35">
        <v>42395840960</v>
      </c>
      <c r="F100">
        <v>9.3700000000000006E-2</v>
      </c>
      <c r="G100">
        <v>9.3700000000000006E-2</v>
      </c>
      <c r="H100" t="s">
        <v>106</v>
      </c>
      <c r="I100" t="s">
        <v>97</v>
      </c>
      <c r="J100" t="s">
        <v>107</v>
      </c>
      <c r="K100" t="s">
        <v>99</v>
      </c>
      <c r="L100">
        <v>3.3999999999999998E-3</v>
      </c>
      <c r="M100">
        <v>4.8099999999999997E-2</v>
      </c>
      <c r="N100">
        <v>0.51339999999999997</v>
      </c>
      <c r="Q100">
        <v>1</v>
      </c>
    </row>
    <row r="101" spans="1:17" x14ac:dyDescent="0.25">
      <c r="A101">
        <v>23</v>
      </c>
      <c r="B101">
        <v>23</v>
      </c>
      <c r="C101">
        <v>51</v>
      </c>
      <c r="D101" s="35">
        <v>42395787002</v>
      </c>
      <c r="E101" s="35">
        <v>42395853368</v>
      </c>
      <c r="F101">
        <v>8.7800000000000003E-2</v>
      </c>
      <c r="G101">
        <v>8.7800000000000003E-2</v>
      </c>
      <c r="H101" t="s">
        <v>106</v>
      </c>
      <c r="I101" t="s">
        <v>97</v>
      </c>
      <c r="J101" t="s">
        <v>107</v>
      </c>
      <c r="K101" t="s">
        <v>99</v>
      </c>
      <c r="L101">
        <v>3.0999999999999999E-3</v>
      </c>
      <c r="M101">
        <v>4.19E-2</v>
      </c>
      <c r="N101">
        <v>0.47670000000000001</v>
      </c>
      <c r="Q101">
        <v>1</v>
      </c>
    </row>
    <row r="102" spans="1:17" x14ac:dyDescent="0.25">
      <c r="A102">
        <v>24</v>
      </c>
      <c r="B102">
        <v>24</v>
      </c>
      <c r="C102">
        <v>52</v>
      </c>
      <c r="D102" s="35">
        <v>42395787025</v>
      </c>
      <c r="E102" s="35">
        <v>42395865775</v>
      </c>
      <c r="F102">
        <v>7.8799999999999995E-2</v>
      </c>
      <c r="G102">
        <v>7.8799999999999995E-2</v>
      </c>
      <c r="H102" t="s">
        <v>106</v>
      </c>
      <c r="I102" t="s">
        <v>97</v>
      </c>
      <c r="J102" t="s">
        <v>107</v>
      </c>
      <c r="K102" t="s">
        <v>99</v>
      </c>
      <c r="L102">
        <v>5.8999999999999999E-3</v>
      </c>
      <c r="M102">
        <v>0.1002</v>
      </c>
      <c r="N102">
        <v>1.2713000000000001</v>
      </c>
      <c r="Q102">
        <v>1</v>
      </c>
    </row>
    <row r="103" spans="1:17" x14ac:dyDescent="0.25">
      <c r="A103">
        <v>25</v>
      </c>
      <c r="B103">
        <v>25</v>
      </c>
      <c r="C103">
        <v>53</v>
      </c>
      <c r="D103" s="35">
        <v>42395787037</v>
      </c>
      <c r="E103" s="35">
        <v>42395871979</v>
      </c>
      <c r="F103">
        <v>0.1057</v>
      </c>
      <c r="G103">
        <v>0.1057</v>
      </c>
      <c r="H103" t="s">
        <v>106</v>
      </c>
      <c r="I103" t="s">
        <v>97</v>
      </c>
      <c r="J103" t="s">
        <v>107</v>
      </c>
      <c r="K103" t="s">
        <v>99</v>
      </c>
      <c r="L103">
        <v>5.3E-3</v>
      </c>
      <c r="M103">
        <v>8.77E-2</v>
      </c>
      <c r="N103">
        <v>0.82950000000000002</v>
      </c>
      <c r="Q103">
        <v>1</v>
      </c>
    </row>
    <row r="104" spans="1:17" x14ac:dyDescent="0.25">
      <c r="A104">
        <v>26</v>
      </c>
      <c r="B104">
        <v>26</v>
      </c>
      <c r="C104" t="s">
        <v>41</v>
      </c>
      <c r="D104" s="35">
        <v>42395787037</v>
      </c>
      <c r="E104" s="35">
        <v>42395878182</v>
      </c>
      <c r="F104">
        <v>2.0199999999999999E-2</v>
      </c>
      <c r="G104">
        <v>2.0199999999999999E-2</v>
      </c>
      <c r="H104" t="s">
        <v>106</v>
      </c>
      <c r="I104" t="s">
        <v>97</v>
      </c>
      <c r="J104" t="s">
        <v>107</v>
      </c>
      <c r="K104" t="s">
        <v>99</v>
      </c>
      <c r="L104">
        <v>4.9000000000000002E-2</v>
      </c>
      <c r="M104">
        <v>0.99790000000000001</v>
      </c>
      <c r="N104">
        <v>49.402099999999997</v>
      </c>
      <c r="Q104">
        <v>1</v>
      </c>
    </row>
    <row r="105" spans="1:17" x14ac:dyDescent="0.25">
      <c r="A105">
        <v>27</v>
      </c>
      <c r="B105">
        <v>27</v>
      </c>
      <c r="C105" t="s">
        <v>42</v>
      </c>
      <c r="D105" s="35">
        <v>42395787037</v>
      </c>
      <c r="E105" s="35">
        <v>42395884386</v>
      </c>
      <c r="F105">
        <v>1.2699999999999999E-2</v>
      </c>
      <c r="G105">
        <v>1.2699999999999999E-2</v>
      </c>
      <c r="H105" t="s">
        <v>106</v>
      </c>
      <c r="I105" t="s">
        <v>97</v>
      </c>
      <c r="J105" t="s">
        <v>107</v>
      </c>
      <c r="K105" t="s">
        <v>99</v>
      </c>
      <c r="L105">
        <v>0.04</v>
      </c>
      <c r="M105">
        <v>0.8105</v>
      </c>
      <c r="N105">
        <v>63.815600000000003</v>
      </c>
      <c r="Q105">
        <v>1</v>
      </c>
    </row>
    <row r="106" spans="1:17" x14ac:dyDescent="0.25">
      <c r="A106">
        <v>28</v>
      </c>
      <c r="B106">
        <v>28</v>
      </c>
      <c r="C106" t="s">
        <v>125</v>
      </c>
      <c r="D106" s="35">
        <v>42395787303</v>
      </c>
      <c r="E106" s="35">
        <v>42395890578</v>
      </c>
      <c r="F106">
        <v>1</v>
      </c>
      <c r="G106">
        <v>1</v>
      </c>
      <c r="H106" t="s">
        <v>106</v>
      </c>
      <c r="I106" t="s">
        <v>97</v>
      </c>
      <c r="J106" t="s">
        <v>107</v>
      </c>
      <c r="K106" t="s">
        <v>99</v>
      </c>
      <c r="L106">
        <v>1E-4</v>
      </c>
      <c r="M106">
        <v>0</v>
      </c>
      <c r="N106">
        <v>0</v>
      </c>
      <c r="Q106">
        <v>1</v>
      </c>
    </row>
    <row r="107" spans="1:17" x14ac:dyDescent="0.25">
      <c r="A107">
        <v>29</v>
      </c>
      <c r="B107">
        <v>29</v>
      </c>
      <c r="C107">
        <v>61</v>
      </c>
      <c r="D107" s="35">
        <v>42395787349</v>
      </c>
      <c r="E107" s="35">
        <v>42395896782</v>
      </c>
      <c r="F107">
        <v>9.6699999999999994E-2</v>
      </c>
      <c r="G107">
        <v>9.6699999999999994E-2</v>
      </c>
      <c r="H107" t="s">
        <v>106</v>
      </c>
      <c r="I107" t="s">
        <v>97</v>
      </c>
      <c r="J107" t="s">
        <v>107</v>
      </c>
      <c r="K107" t="s">
        <v>99</v>
      </c>
      <c r="L107">
        <v>2.3999999999999998E-3</v>
      </c>
      <c r="M107">
        <v>2.7300000000000001E-2</v>
      </c>
      <c r="N107">
        <v>0.28260000000000002</v>
      </c>
      <c r="Q107">
        <v>1</v>
      </c>
    </row>
    <row r="108" spans="1:17" x14ac:dyDescent="0.25">
      <c r="A108">
        <v>30</v>
      </c>
      <c r="B108">
        <v>30</v>
      </c>
      <c r="C108">
        <v>62</v>
      </c>
      <c r="D108" s="35">
        <v>42395787731</v>
      </c>
      <c r="E108" s="35">
        <v>42395910636</v>
      </c>
      <c r="F108">
        <v>9.7000000000000003E-2</v>
      </c>
      <c r="G108">
        <v>9.7000000000000003E-2</v>
      </c>
      <c r="H108" t="s">
        <v>106</v>
      </c>
      <c r="I108" t="s">
        <v>97</v>
      </c>
      <c r="J108" t="s">
        <v>107</v>
      </c>
      <c r="K108" t="s">
        <v>99</v>
      </c>
      <c r="L108">
        <v>2.2000000000000001E-3</v>
      </c>
      <c r="M108">
        <v>2.3099999999999999E-2</v>
      </c>
      <c r="N108">
        <v>0.23830000000000001</v>
      </c>
      <c r="Q108">
        <v>1</v>
      </c>
    </row>
    <row r="109" spans="1:17" x14ac:dyDescent="0.25">
      <c r="A109">
        <v>31</v>
      </c>
      <c r="B109">
        <v>31</v>
      </c>
      <c r="C109">
        <v>63</v>
      </c>
      <c r="D109" s="35">
        <v>42395787743</v>
      </c>
      <c r="E109" s="35">
        <v>42395916898</v>
      </c>
      <c r="F109">
        <v>8.8800000000000004E-2</v>
      </c>
      <c r="G109">
        <v>8.8800000000000004E-2</v>
      </c>
      <c r="H109" t="s">
        <v>106</v>
      </c>
      <c r="I109" t="s">
        <v>97</v>
      </c>
      <c r="J109" t="s">
        <v>107</v>
      </c>
      <c r="K109" t="s">
        <v>99</v>
      </c>
      <c r="L109">
        <v>2.2000000000000001E-3</v>
      </c>
      <c r="M109">
        <v>2.3099999999999999E-2</v>
      </c>
      <c r="N109">
        <v>0.26029999999999998</v>
      </c>
      <c r="Q109">
        <v>1</v>
      </c>
    </row>
    <row r="110" spans="1:17" x14ac:dyDescent="0.25">
      <c r="A110">
        <v>32</v>
      </c>
      <c r="B110">
        <v>32</v>
      </c>
      <c r="C110">
        <v>71</v>
      </c>
      <c r="D110" s="35">
        <v>42395787743</v>
      </c>
      <c r="E110" s="35">
        <v>42395923101</v>
      </c>
      <c r="F110">
        <v>0.1129</v>
      </c>
      <c r="G110">
        <v>0.1129</v>
      </c>
      <c r="H110" t="s">
        <v>106</v>
      </c>
      <c r="I110" t="s">
        <v>97</v>
      </c>
      <c r="J110" t="s">
        <v>107</v>
      </c>
      <c r="K110" t="s">
        <v>99</v>
      </c>
      <c r="L110">
        <v>2.5000000000000001E-3</v>
      </c>
      <c r="M110">
        <v>2.9399999999999999E-2</v>
      </c>
      <c r="N110">
        <v>0.2601</v>
      </c>
      <c r="Q110">
        <v>1</v>
      </c>
    </row>
    <row r="111" spans="1:17" x14ac:dyDescent="0.25">
      <c r="A111">
        <v>33</v>
      </c>
      <c r="B111">
        <v>33</v>
      </c>
      <c r="C111">
        <v>72</v>
      </c>
      <c r="D111" s="35">
        <v>42395787800</v>
      </c>
      <c r="E111" s="35">
        <v>42395935509</v>
      </c>
      <c r="F111">
        <v>0.1047</v>
      </c>
      <c r="G111">
        <v>0.1047</v>
      </c>
      <c r="H111" t="s">
        <v>106</v>
      </c>
      <c r="I111" t="s">
        <v>97</v>
      </c>
      <c r="J111" t="s">
        <v>107</v>
      </c>
      <c r="K111" t="s">
        <v>99</v>
      </c>
      <c r="L111">
        <v>2.5999999999999999E-3</v>
      </c>
      <c r="M111">
        <v>3.2199999999999999E-2</v>
      </c>
      <c r="N111">
        <v>0.30730000000000002</v>
      </c>
      <c r="Q111">
        <v>1</v>
      </c>
    </row>
    <row r="112" spans="1:17" x14ac:dyDescent="0.25">
      <c r="A112">
        <v>34</v>
      </c>
      <c r="B112">
        <v>34</v>
      </c>
      <c r="C112">
        <v>73</v>
      </c>
      <c r="D112" s="35">
        <v>42395787997</v>
      </c>
      <c r="E112" s="35">
        <v>42395947905</v>
      </c>
      <c r="F112">
        <v>9.6799999999999997E-2</v>
      </c>
      <c r="G112">
        <v>9.6799999999999997E-2</v>
      </c>
      <c r="H112" t="s">
        <v>106</v>
      </c>
      <c r="I112" t="s">
        <v>97</v>
      </c>
      <c r="J112" t="s">
        <v>107</v>
      </c>
      <c r="K112" t="s">
        <v>99</v>
      </c>
      <c r="L112">
        <v>3.7000000000000002E-3</v>
      </c>
      <c r="M112">
        <v>5.4399999999999997E-2</v>
      </c>
      <c r="N112">
        <v>0.5615</v>
      </c>
      <c r="Q112">
        <v>1</v>
      </c>
    </row>
    <row r="113" spans="1:17" x14ac:dyDescent="0.25">
      <c r="A113">
        <v>35</v>
      </c>
      <c r="B113">
        <v>35</v>
      </c>
      <c r="C113" t="s">
        <v>43</v>
      </c>
      <c r="D113" s="35">
        <v>42395787997</v>
      </c>
      <c r="E113" s="35">
        <v>42395954108</v>
      </c>
      <c r="F113">
        <v>1.2699999999999999E-2</v>
      </c>
      <c r="G113">
        <v>1.2699999999999999E-2</v>
      </c>
      <c r="H113" t="s">
        <v>106</v>
      </c>
      <c r="I113" t="s">
        <v>97</v>
      </c>
      <c r="J113" t="s">
        <v>107</v>
      </c>
      <c r="K113" t="s">
        <v>99</v>
      </c>
      <c r="L113">
        <v>4.4499999999999998E-2</v>
      </c>
      <c r="M113">
        <v>0.9042</v>
      </c>
      <c r="N113">
        <v>71.196100000000001</v>
      </c>
      <c r="Q113">
        <v>1</v>
      </c>
    </row>
    <row r="114" spans="1:17" x14ac:dyDescent="0.25">
      <c r="A114">
        <v>36</v>
      </c>
      <c r="B114">
        <v>36</v>
      </c>
      <c r="C114" t="s">
        <v>44</v>
      </c>
      <c r="D114" s="35">
        <v>42395788009</v>
      </c>
      <c r="E114" s="35">
        <v>42395960312</v>
      </c>
      <c r="F114">
        <v>1.7999999999999999E-2</v>
      </c>
      <c r="G114">
        <v>1.7999999999999999E-2</v>
      </c>
      <c r="H114" t="s">
        <v>106</v>
      </c>
      <c r="I114" t="s">
        <v>97</v>
      </c>
      <c r="J114" t="s">
        <v>107</v>
      </c>
      <c r="K114" t="s">
        <v>99</v>
      </c>
      <c r="L114">
        <v>5.9400000000000001E-2</v>
      </c>
      <c r="M114">
        <v>1.2144999999999999</v>
      </c>
      <c r="N114">
        <v>67.474800000000002</v>
      </c>
      <c r="Q114">
        <v>1</v>
      </c>
    </row>
    <row r="115" spans="1:17" x14ac:dyDescent="0.25">
      <c r="A115">
        <v>37</v>
      </c>
      <c r="B115">
        <v>37</v>
      </c>
      <c r="C115" t="s">
        <v>125</v>
      </c>
      <c r="D115" s="35">
        <v>42395788009</v>
      </c>
      <c r="E115" s="35">
        <v>42395966516</v>
      </c>
      <c r="F115">
        <v>1</v>
      </c>
      <c r="G115">
        <v>1</v>
      </c>
      <c r="H115" t="s">
        <v>106</v>
      </c>
      <c r="I115" t="s">
        <v>97</v>
      </c>
      <c r="J115" t="s">
        <v>107</v>
      </c>
      <c r="K115" t="s">
        <v>99</v>
      </c>
      <c r="L115">
        <v>6.9999999999999999E-4</v>
      </c>
      <c r="M115">
        <v>0</v>
      </c>
      <c r="N115">
        <v>0</v>
      </c>
      <c r="Q115">
        <v>1</v>
      </c>
    </row>
    <row r="116" spans="1:17" x14ac:dyDescent="0.25">
      <c r="A116">
        <v>38</v>
      </c>
      <c r="B116">
        <v>38</v>
      </c>
      <c r="C116">
        <v>81</v>
      </c>
      <c r="D116" s="35">
        <v>42395890810</v>
      </c>
      <c r="E116" s="35">
        <v>42395972719</v>
      </c>
      <c r="F116">
        <v>0.1104</v>
      </c>
      <c r="G116">
        <v>0.1104</v>
      </c>
      <c r="H116" t="s">
        <v>106</v>
      </c>
      <c r="I116" t="s">
        <v>97</v>
      </c>
      <c r="J116" t="s">
        <v>107</v>
      </c>
      <c r="K116" t="s">
        <v>99</v>
      </c>
      <c r="L116">
        <v>2.2000000000000001E-3</v>
      </c>
      <c r="M116">
        <v>2.3099999999999999E-2</v>
      </c>
      <c r="N116">
        <v>0.20930000000000001</v>
      </c>
      <c r="Q116">
        <v>1</v>
      </c>
    </row>
    <row r="117" spans="1:17" x14ac:dyDescent="0.25">
      <c r="A117">
        <v>39</v>
      </c>
      <c r="B117">
        <v>39</v>
      </c>
      <c r="C117">
        <v>82</v>
      </c>
      <c r="D117" s="35">
        <v>42395892094</v>
      </c>
      <c r="E117" s="35">
        <v>42395978923</v>
      </c>
      <c r="F117">
        <v>0.1024</v>
      </c>
      <c r="G117">
        <v>0.1024</v>
      </c>
      <c r="H117" t="s">
        <v>106</v>
      </c>
      <c r="I117" t="s">
        <v>97</v>
      </c>
      <c r="J117" t="s">
        <v>107</v>
      </c>
      <c r="K117" t="s">
        <v>99</v>
      </c>
      <c r="L117">
        <v>2.0999999999999999E-3</v>
      </c>
      <c r="M117">
        <v>2.01E-2</v>
      </c>
      <c r="N117">
        <v>0.1958</v>
      </c>
      <c r="Q117">
        <v>1</v>
      </c>
    </row>
    <row r="118" spans="1:17" x14ac:dyDescent="0.25">
      <c r="A118">
        <v>40</v>
      </c>
      <c r="B118">
        <v>40</v>
      </c>
      <c r="C118">
        <v>83</v>
      </c>
      <c r="D118" s="35">
        <v>42395892106</v>
      </c>
      <c r="E118" s="35">
        <v>42395985127</v>
      </c>
      <c r="F118">
        <v>9.6600000000000005E-2</v>
      </c>
      <c r="G118">
        <v>9.6600000000000005E-2</v>
      </c>
      <c r="H118" t="s">
        <v>106</v>
      </c>
      <c r="I118" t="s">
        <v>97</v>
      </c>
      <c r="J118" t="s">
        <v>107</v>
      </c>
      <c r="K118" t="s">
        <v>99</v>
      </c>
      <c r="L118">
        <v>1.5E-3</v>
      </c>
      <c r="M118">
        <v>8.5000000000000006E-3</v>
      </c>
      <c r="N118">
        <v>8.8300000000000003E-2</v>
      </c>
      <c r="Q118">
        <v>1</v>
      </c>
    </row>
    <row r="119" spans="1:17" x14ac:dyDescent="0.25">
      <c r="A119">
        <v>41</v>
      </c>
      <c r="B119">
        <v>1</v>
      </c>
      <c r="C119">
        <v>91</v>
      </c>
      <c r="D119" s="35">
        <v>42395899722</v>
      </c>
      <c r="E119" s="35">
        <v>42396003738</v>
      </c>
      <c r="F119">
        <v>9.7299999999999998E-2</v>
      </c>
      <c r="G119">
        <v>9.7299999999999998E-2</v>
      </c>
      <c r="H119" t="s">
        <v>106</v>
      </c>
      <c r="I119" t="s">
        <v>97</v>
      </c>
      <c r="J119" t="s">
        <v>107</v>
      </c>
      <c r="K119" t="s">
        <v>99</v>
      </c>
      <c r="L119">
        <v>0.2356</v>
      </c>
      <c r="M119">
        <v>225.3681</v>
      </c>
      <c r="N119">
        <v>2316.2184999999999</v>
      </c>
      <c r="Q119">
        <v>1</v>
      </c>
    </row>
    <row r="120" spans="1:17" x14ac:dyDescent="0.25">
      <c r="A120">
        <v>42</v>
      </c>
      <c r="B120">
        <v>2</v>
      </c>
      <c r="C120">
        <v>92</v>
      </c>
      <c r="D120" s="35">
        <v>42395899803</v>
      </c>
      <c r="E120" s="35">
        <v>42396009942</v>
      </c>
      <c r="F120">
        <v>9.5899999999999999E-2</v>
      </c>
      <c r="G120">
        <v>9.5899999999999999E-2</v>
      </c>
      <c r="H120" t="s">
        <v>106</v>
      </c>
      <c r="I120" t="s">
        <v>97</v>
      </c>
      <c r="J120" t="s">
        <v>107</v>
      </c>
      <c r="K120" t="s">
        <v>99</v>
      </c>
      <c r="L120">
        <v>0.2155</v>
      </c>
      <c r="M120">
        <v>206.2533</v>
      </c>
      <c r="N120">
        <v>2150.7123999999999</v>
      </c>
      <c r="Q120">
        <v>1</v>
      </c>
    </row>
    <row r="121" spans="1:17" x14ac:dyDescent="0.25">
      <c r="A121">
        <v>43</v>
      </c>
      <c r="B121">
        <v>3</v>
      </c>
      <c r="C121">
        <v>93</v>
      </c>
      <c r="D121" s="35">
        <v>42395902453</v>
      </c>
      <c r="E121" s="35">
        <v>42396028541</v>
      </c>
      <c r="F121">
        <v>0.1085</v>
      </c>
      <c r="G121">
        <v>0.1085</v>
      </c>
      <c r="H121" t="s">
        <v>106</v>
      </c>
      <c r="I121" t="s">
        <v>97</v>
      </c>
      <c r="J121" t="s">
        <v>107</v>
      </c>
      <c r="K121" t="s">
        <v>99</v>
      </c>
      <c r="L121">
        <v>0.219</v>
      </c>
      <c r="M121">
        <v>209.58179999999999</v>
      </c>
      <c r="N121">
        <v>1931.6292000000001</v>
      </c>
      <c r="Q121">
        <v>1</v>
      </c>
    </row>
    <row r="122" spans="1:17" x14ac:dyDescent="0.25">
      <c r="A122">
        <v>44</v>
      </c>
      <c r="B122">
        <v>4</v>
      </c>
      <c r="C122" t="s">
        <v>44</v>
      </c>
      <c r="D122" s="35">
        <v>42395905104</v>
      </c>
      <c r="E122" s="35">
        <v>42396034745</v>
      </c>
      <c r="F122">
        <v>1.38E-2</v>
      </c>
      <c r="G122">
        <v>1.38E-2</v>
      </c>
      <c r="H122" t="s">
        <v>106</v>
      </c>
      <c r="I122" t="s">
        <v>97</v>
      </c>
      <c r="J122" t="s">
        <v>107</v>
      </c>
      <c r="K122" t="s">
        <v>99</v>
      </c>
      <c r="L122">
        <v>5.7200000000000001E-2</v>
      </c>
      <c r="M122">
        <v>1.169</v>
      </c>
      <c r="N122">
        <v>84.711200000000005</v>
      </c>
      <c r="Q122">
        <v>1</v>
      </c>
    </row>
    <row r="123" spans="1:17" x14ac:dyDescent="0.25">
      <c r="A123">
        <v>45</v>
      </c>
      <c r="B123">
        <v>5</v>
      </c>
      <c r="C123" t="s">
        <v>45</v>
      </c>
      <c r="D123" s="35">
        <v>42395905162</v>
      </c>
      <c r="E123" s="35">
        <v>42396040949</v>
      </c>
      <c r="F123">
        <v>1.1299999999999999E-2</v>
      </c>
      <c r="G123">
        <v>1.1299999999999999E-2</v>
      </c>
      <c r="H123" t="s">
        <v>106</v>
      </c>
      <c r="I123" t="s">
        <v>97</v>
      </c>
      <c r="J123" t="s">
        <v>107</v>
      </c>
      <c r="K123" t="s">
        <v>99</v>
      </c>
      <c r="L123">
        <v>4.1399999999999999E-2</v>
      </c>
      <c r="M123">
        <v>0.84019999999999995</v>
      </c>
      <c r="N123">
        <v>74.351600000000005</v>
      </c>
      <c r="Q123">
        <v>1</v>
      </c>
    </row>
    <row r="124" spans="1:17" x14ac:dyDescent="0.25">
      <c r="A124">
        <v>46</v>
      </c>
      <c r="B124">
        <v>6</v>
      </c>
      <c r="C124" t="s">
        <v>137</v>
      </c>
      <c r="D124" s="35">
        <v>42395905324</v>
      </c>
      <c r="E124" s="35">
        <v>42396047152</v>
      </c>
      <c r="F124">
        <v>1</v>
      </c>
      <c r="G124">
        <v>1</v>
      </c>
      <c r="H124" t="s">
        <v>106</v>
      </c>
      <c r="I124" t="s">
        <v>97</v>
      </c>
      <c r="J124" t="s">
        <v>107</v>
      </c>
      <c r="K124" t="s">
        <v>99</v>
      </c>
      <c r="L124">
        <v>1.6000000000000001E-3</v>
      </c>
      <c r="M124">
        <v>1.15E-2</v>
      </c>
      <c r="N124">
        <v>1.15E-2</v>
      </c>
      <c r="Q124">
        <v>1</v>
      </c>
    </row>
    <row r="125" spans="1:17" x14ac:dyDescent="0.25">
      <c r="A125">
        <v>47</v>
      </c>
      <c r="B125">
        <v>7</v>
      </c>
      <c r="C125" t="s">
        <v>21</v>
      </c>
      <c r="D125" s="35">
        <v>42395909895</v>
      </c>
      <c r="E125" s="35">
        <v>42396053344</v>
      </c>
      <c r="F125">
        <v>1</v>
      </c>
      <c r="G125">
        <v>1</v>
      </c>
      <c r="H125" t="s">
        <v>106</v>
      </c>
      <c r="I125" t="s">
        <v>97</v>
      </c>
      <c r="J125" t="s">
        <v>107</v>
      </c>
      <c r="K125" t="s">
        <v>99</v>
      </c>
      <c r="L125">
        <v>2.2000000000000001E-3</v>
      </c>
      <c r="M125">
        <v>2.3099999999999999E-2</v>
      </c>
      <c r="N125">
        <v>2.3099999999999999E-2</v>
      </c>
      <c r="Q125">
        <v>1</v>
      </c>
    </row>
    <row r="126" spans="1:17" x14ac:dyDescent="0.25">
      <c r="A126">
        <v>48</v>
      </c>
      <c r="B126">
        <v>8</v>
      </c>
      <c r="C126" t="s">
        <v>21</v>
      </c>
      <c r="D126" s="35">
        <v>42395909930</v>
      </c>
      <c r="E126" s="35">
        <v>42396059548</v>
      </c>
      <c r="F126">
        <v>1</v>
      </c>
      <c r="G126">
        <v>1</v>
      </c>
      <c r="H126" t="s">
        <v>106</v>
      </c>
      <c r="I126" t="s">
        <v>97</v>
      </c>
      <c r="J126" t="s">
        <v>107</v>
      </c>
      <c r="K126" t="s">
        <v>99</v>
      </c>
      <c r="L126">
        <v>1.4E-3</v>
      </c>
      <c r="M126">
        <v>6.4000000000000003E-3</v>
      </c>
      <c r="N126">
        <v>6.4000000000000003E-3</v>
      </c>
      <c r="Q126">
        <v>1</v>
      </c>
    </row>
    <row r="127" spans="1:17" x14ac:dyDescent="0.25">
      <c r="A127">
        <v>49</v>
      </c>
      <c r="B127">
        <v>9</v>
      </c>
      <c r="C127" t="s">
        <v>21</v>
      </c>
      <c r="D127" s="35">
        <v>42395909942</v>
      </c>
      <c r="E127" s="35">
        <v>42396065787</v>
      </c>
      <c r="F127">
        <v>1</v>
      </c>
      <c r="G127">
        <v>1</v>
      </c>
      <c r="H127" t="s">
        <v>106</v>
      </c>
      <c r="I127" t="s">
        <v>97</v>
      </c>
      <c r="J127" t="s">
        <v>107</v>
      </c>
      <c r="K127" t="s">
        <v>99</v>
      </c>
      <c r="L127">
        <v>1.5E-3</v>
      </c>
      <c r="M127">
        <v>8.5000000000000006E-3</v>
      </c>
      <c r="N127">
        <v>8.5000000000000006E-3</v>
      </c>
      <c r="Q127">
        <v>1</v>
      </c>
    </row>
    <row r="128" spans="1:17" x14ac:dyDescent="0.25">
      <c r="A128">
        <v>50</v>
      </c>
      <c r="B128">
        <v>10</v>
      </c>
      <c r="C128" t="s">
        <v>21</v>
      </c>
      <c r="D128" s="35">
        <v>42395909965</v>
      </c>
      <c r="E128" s="35">
        <v>42396072037</v>
      </c>
      <c r="F128">
        <v>1</v>
      </c>
      <c r="G128">
        <v>1</v>
      </c>
      <c r="H128" t="s">
        <v>106</v>
      </c>
      <c r="I128" t="s">
        <v>97</v>
      </c>
      <c r="J128" t="s">
        <v>107</v>
      </c>
      <c r="K128" t="s">
        <v>99</v>
      </c>
      <c r="L128">
        <v>1.6000000000000001E-3</v>
      </c>
      <c r="M128">
        <v>9.7000000000000003E-3</v>
      </c>
      <c r="N128">
        <v>9.7000000000000003E-3</v>
      </c>
      <c r="Q128">
        <v>1</v>
      </c>
    </row>
    <row r="129" spans="1:17" x14ac:dyDescent="0.25">
      <c r="A129">
        <v>51</v>
      </c>
      <c r="B129">
        <v>11</v>
      </c>
      <c r="C129" t="s">
        <v>21</v>
      </c>
      <c r="D129" s="35">
        <v>42395909965</v>
      </c>
      <c r="E129" s="35">
        <v>42396078263</v>
      </c>
      <c r="F129">
        <v>1</v>
      </c>
      <c r="G129">
        <v>1</v>
      </c>
      <c r="H129" t="s">
        <v>106</v>
      </c>
      <c r="I129" t="s">
        <v>97</v>
      </c>
      <c r="J129" t="s">
        <v>107</v>
      </c>
      <c r="K129" t="s">
        <v>99</v>
      </c>
      <c r="L129">
        <v>1E-3</v>
      </c>
      <c r="M129">
        <v>0</v>
      </c>
      <c r="N129">
        <v>0</v>
      </c>
      <c r="Q129">
        <v>1</v>
      </c>
    </row>
    <row r="130" spans="1:17" x14ac:dyDescent="0.25">
      <c r="A130">
        <v>52</v>
      </c>
      <c r="B130">
        <v>12</v>
      </c>
      <c r="C130" t="s">
        <v>21</v>
      </c>
      <c r="D130" s="35">
        <v>42395909976</v>
      </c>
      <c r="E130" s="35">
        <v>42396084513</v>
      </c>
      <c r="F130">
        <v>1</v>
      </c>
      <c r="G130">
        <v>1</v>
      </c>
      <c r="H130" t="s">
        <v>106</v>
      </c>
      <c r="I130" t="s">
        <v>97</v>
      </c>
      <c r="J130" t="s">
        <v>107</v>
      </c>
      <c r="K130" t="s">
        <v>99</v>
      </c>
      <c r="L130">
        <v>1.4E-3</v>
      </c>
      <c r="M130">
        <v>6.4000000000000003E-3</v>
      </c>
      <c r="N130">
        <v>6.4000000000000003E-3</v>
      </c>
      <c r="Q130">
        <v>1</v>
      </c>
    </row>
    <row r="131" spans="1:17" x14ac:dyDescent="0.25">
      <c r="A131">
        <v>53</v>
      </c>
      <c r="B131">
        <v>13</v>
      </c>
      <c r="C131" t="s">
        <v>21</v>
      </c>
      <c r="D131" s="35">
        <v>42395909988</v>
      </c>
      <c r="E131" s="35">
        <v>42396090752</v>
      </c>
      <c r="F131">
        <v>1</v>
      </c>
      <c r="G131">
        <v>1</v>
      </c>
      <c r="H131" t="s">
        <v>106</v>
      </c>
      <c r="I131" t="s">
        <v>97</v>
      </c>
      <c r="J131" t="s">
        <v>107</v>
      </c>
      <c r="K131" t="s">
        <v>99</v>
      </c>
      <c r="L131">
        <v>8.9999999999999998E-4</v>
      </c>
      <c r="M131">
        <v>0</v>
      </c>
      <c r="N131">
        <v>0</v>
      </c>
      <c r="Q131">
        <v>1</v>
      </c>
    </row>
    <row r="132" spans="1:17" x14ac:dyDescent="0.25">
      <c r="A132">
        <v>54</v>
      </c>
      <c r="B132">
        <v>14</v>
      </c>
      <c r="C132" t="s">
        <v>21</v>
      </c>
      <c r="D132" s="35">
        <v>42395909988</v>
      </c>
      <c r="E132" s="35">
        <v>42396097002</v>
      </c>
      <c r="F132">
        <v>1</v>
      </c>
      <c r="G132">
        <v>1</v>
      </c>
      <c r="H132" t="s">
        <v>106</v>
      </c>
      <c r="I132" t="s">
        <v>97</v>
      </c>
      <c r="J132" t="s">
        <v>107</v>
      </c>
      <c r="K132" t="s">
        <v>99</v>
      </c>
      <c r="L132">
        <v>1.1999999999999999E-3</v>
      </c>
      <c r="M132">
        <v>1.8E-3</v>
      </c>
      <c r="N132">
        <v>1.8E-3</v>
      </c>
      <c r="Q132">
        <v>1</v>
      </c>
    </row>
    <row r="133" spans="1:17" x14ac:dyDescent="0.25">
      <c r="A133">
        <v>55</v>
      </c>
      <c r="B133">
        <v>15</v>
      </c>
      <c r="C133" t="s">
        <v>21</v>
      </c>
      <c r="D133" s="35">
        <v>42395909988</v>
      </c>
      <c r="E133" s="35">
        <v>42396103263</v>
      </c>
      <c r="F133">
        <v>1</v>
      </c>
      <c r="G133">
        <v>1</v>
      </c>
      <c r="H133" t="s">
        <v>106</v>
      </c>
      <c r="I133" t="s">
        <v>97</v>
      </c>
      <c r="J133" t="s">
        <v>107</v>
      </c>
      <c r="K133" t="s">
        <v>99</v>
      </c>
      <c r="L133">
        <v>6.9999999999999999E-4</v>
      </c>
      <c r="M133">
        <v>0</v>
      </c>
      <c r="N133">
        <v>0</v>
      </c>
      <c r="Q133">
        <v>1</v>
      </c>
    </row>
    <row r="134" spans="1:17" x14ac:dyDescent="0.25">
      <c r="A134">
        <v>56</v>
      </c>
      <c r="B134">
        <v>16</v>
      </c>
      <c r="C134" t="s">
        <v>21</v>
      </c>
      <c r="D134" s="35">
        <v>42396080775</v>
      </c>
      <c r="E134" s="35">
        <v>42396109490</v>
      </c>
      <c r="F134">
        <v>1</v>
      </c>
      <c r="G134">
        <v>1</v>
      </c>
      <c r="H134" t="s">
        <v>106</v>
      </c>
      <c r="I134" t="s">
        <v>97</v>
      </c>
      <c r="J134" t="s">
        <v>107</v>
      </c>
      <c r="K134" t="s">
        <v>99</v>
      </c>
      <c r="L134">
        <v>0</v>
      </c>
      <c r="M134">
        <v>0</v>
      </c>
      <c r="N134">
        <v>0</v>
      </c>
      <c r="Q134">
        <v>1</v>
      </c>
    </row>
    <row r="135" spans="1:17" x14ac:dyDescent="0.25">
      <c r="A135">
        <v>57</v>
      </c>
      <c r="B135">
        <v>17</v>
      </c>
      <c r="C135" t="s">
        <v>21</v>
      </c>
      <c r="D135" s="35">
        <v>42396080787</v>
      </c>
      <c r="E135" s="35">
        <v>42396115740</v>
      </c>
      <c r="F135">
        <v>1</v>
      </c>
      <c r="G135">
        <v>1</v>
      </c>
      <c r="H135" t="s">
        <v>106</v>
      </c>
      <c r="I135" t="s">
        <v>97</v>
      </c>
      <c r="J135" t="s">
        <v>107</v>
      </c>
      <c r="K135" t="s">
        <v>99</v>
      </c>
      <c r="L135">
        <v>6.9999999999999999E-4</v>
      </c>
      <c r="M135">
        <v>0</v>
      </c>
      <c r="N135">
        <v>0</v>
      </c>
      <c r="Q135">
        <v>1</v>
      </c>
    </row>
    <row r="136" spans="1:17" x14ac:dyDescent="0.25">
      <c r="A136">
        <v>58</v>
      </c>
      <c r="B136">
        <v>18</v>
      </c>
      <c r="C136" t="s">
        <v>21</v>
      </c>
      <c r="D136" s="35">
        <v>42396080787</v>
      </c>
      <c r="E136" s="35">
        <v>42396121979</v>
      </c>
      <c r="F136">
        <v>1</v>
      </c>
      <c r="G136">
        <v>1</v>
      </c>
      <c r="H136" t="s">
        <v>106</v>
      </c>
      <c r="I136" t="s">
        <v>97</v>
      </c>
      <c r="J136" t="s">
        <v>107</v>
      </c>
      <c r="K136" t="s">
        <v>99</v>
      </c>
      <c r="L136">
        <v>6.9999999999999999E-4</v>
      </c>
      <c r="M136">
        <v>0</v>
      </c>
      <c r="N136">
        <v>0</v>
      </c>
      <c r="Q136">
        <v>1</v>
      </c>
    </row>
    <row r="137" spans="1:17" x14ac:dyDescent="0.25">
      <c r="A137">
        <v>59</v>
      </c>
      <c r="B137">
        <v>19</v>
      </c>
      <c r="C137" t="s">
        <v>21</v>
      </c>
      <c r="D137" s="35">
        <v>42396080844</v>
      </c>
      <c r="E137" s="35">
        <v>42396128240</v>
      </c>
      <c r="F137">
        <v>1</v>
      </c>
      <c r="G137">
        <v>1</v>
      </c>
      <c r="H137" t="s">
        <v>106</v>
      </c>
      <c r="I137" t="s">
        <v>97</v>
      </c>
      <c r="J137" t="s">
        <v>107</v>
      </c>
      <c r="K137" t="s">
        <v>99</v>
      </c>
      <c r="L137">
        <v>6.9999999999999999E-4</v>
      </c>
      <c r="M137">
        <v>0</v>
      </c>
      <c r="N137">
        <v>0</v>
      </c>
      <c r="Q13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Note</vt:lpstr>
      <vt:lpstr>MDL</vt:lpstr>
      <vt:lpstr>CCVs</vt:lpstr>
      <vt:lpstr>wood_foliage_results</vt:lpstr>
      <vt:lpstr>wood_foliage_pool</vt:lpstr>
      <vt:lpstr>air_contamination result</vt:lpstr>
      <vt:lpstr>calibration curve</vt:lpstr>
      <vt:lpstr>raw data1</vt:lpstr>
      <vt:lpstr>raw data2</vt:lpstr>
      <vt:lpstr>wood_foliage_pool!biomassw6.pl?year_0_vigor_0_size_2_lower__upper__nn_1_zone_2_elev__xplot__zplot__prod_0_pct__chem_0_elem_1_plotchem_0_wmap_0_speciesx_0_ppart_0_submit_Submit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2020-02-12T03:09:07Z</dcterms:modified>
</cp:coreProperties>
</file>